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OneDrive\Documents\Kuliah\Skripsi Risa\"/>
    </mc:Choice>
  </mc:AlternateContent>
  <xr:revisionPtr revIDLastSave="0" documentId="8_{FD4EA581-C63F-4E59-AEFF-6840F69DBF30}" xr6:coauthVersionLast="47" xr6:coauthVersionMax="47" xr10:uidLastSave="{00000000-0000-0000-0000-000000000000}"/>
  <bookViews>
    <workbookView xWindow="-120" yWindow="-120" windowWidth="20730" windowHeight="11160" xr2:uid="{7A0DEE84-3901-444E-B6F1-434720C27C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184" i="1" l="1"/>
  <c r="BP184" i="1"/>
  <c r="BK184" i="1"/>
  <c r="BJ184" i="1"/>
  <c r="BI184" i="1"/>
  <c r="BH184" i="1"/>
  <c r="BG184" i="1"/>
  <c r="BF184" i="1"/>
  <c r="BE184" i="1"/>
  <c r="BD184" i="1"/>
  <c r="BC184" i="1"/>
  <c r="BB184" i="1"/>
  <c r="BA184" i="1"/>
  <c r="AY184" i="1"/>
  <c r="AX184" i="1"/>
  <c r="AW184" i="1"/>
  <c r="AV184" i="1"/>
  <c r="AU184" i="1"/>
  <c r="AT184" i="1"/>
  <c r="AS184" i="1"/>
  <c r="AR184" i="1"/>
  <c r="AQ184" i="1"/>
  <c r="AP184" i="1"/>
  <c r="AZ184" i="1" s="1"/>
  <c r="AO184" i="1"/>
  <c r="O184" i="1"/>
  <c r="K184" i="1"/>
  <c r="L184" i="1" s="1"/>
  <c r="H184" i="1"/>
  <c r="BU183" i="1"/>
  <c r="BP183" i="1"/>
  <c r="BK183" i="1"/>
  <c r="BJ183" i="1"/>
  <c r="BI183" i="1"/>
  <c r="BH183" i="1"/>
  <c r="BG183" i="1"/>
  <c r="BF183" i="1"/>
  <c r="BE183" i="1"/>
  <c r="BD183" i="1"/>
  <c r="BC183" i="1"/>
  <c r="BB183" i="1"/>
  <c r="BL183" i="1" s="1"/>
  <c r="BA183" i="1"/>
  <c r="AY183" i="1"/>
  <c r="AX183" i="1"/>
  <c r="AW183" i="1"/>
  <c r="AV183" i="1"/>
  <c r="AU183" i="1"/>
  <c r="AT183" i="1"/>
  <c r="AS183" i="1"/>
  <c r="AR183" i="1"/>
  <c r="AQ183" i="1"/>
  <c r="AP183" i="1"/>
  <c r="AZ183" i="1" s="1"/>
  <c r="AO183" i="1"/>
  <c r="O183" i="1"/>
  <c r="K183" i="1"/>
  <c r="L183" i="1" s="1"/>
  <c r="H183" i="1"/>
  <c r="BU182" i="1"/>
  <c r="BP182" i="1"/>
  <c r="BK182" i="1"/>
  <c r="BJ182" i="1"/>
  <c r="BI182" i="1"/>
  <c r="BH182" i="1"/>
  <c r="BG182" i="1"/>
  <c r="BF182" i="1"/>
  <c r="BE182" i="1"/>
  <c r="BD182" i="1"/>
  <c r="BC182" i="1"/>
  <c r="BB182" i="1"/>
  <c r="BL182" i="1" s="1"/>
  <c r="BA182" i="1"/>
  <c r="AY182" i="1"/>
  <c r="AX182" i="1"/>
  <c r="AW182" i="1"/>
  <c r="AV182" i="1"/>
  <c r="AU182" i="1"/>
  <c r="AT182" i="1"/>
  <c r="AS182" i="1"/>
  <c r="AR182" i="1"/>
  <c r="AQ182" i="1"/>
  <c r="AP182" i="1"/>
  <c r="AZ182" i="1" s="1"/>
  <c r="AO182" i="1"/>
  <c r="O182" i="1"/>
  <c r="K182" i="1"/>
  <c r="L182" i="1" s="1"/>
  <c r="H182" i="1"/>
  <c r="BU181" i="1"/>
  <c r="BP181" i="1"/>
  <c r="BK181" i="1"/>
  <c r="BJ181" i="1"/>
  <c r="BI181" i="1"/>
  <c r="BH181" i="1"/>
  <c r="BG181" i="1"/>
  <c r="BF181" i="1"/>
  <c r="BE181" i="1"/>
  <c r="BD181" i="1"/>
  <c r="BC181" i="1"/>
  <c r="BB181" i="1"/>
  <c r="BL181" i="1" s="1"/>
  <c r="BA181" i="1"/>
  <c r="AY181" i="1"/>
  <c r="AX181" i="1"/>
  <c r="AW181" i="1"/>
  <c r="AV181" i="1"/>
  <c r="AU181" i="1"/>
  <c r="AT181" i="1"/>
  <c r="AS181" i="1"/>
  <c r="AR181" i="1"/>
  <c r="AQ181" i="1"/>
  <c r="AP181" i="1"/>
  <c r="AZ181" i="1" s="1"/>
  <c r="BM181" i="1" s="1"/>
  <c r="BQ181" i="1" s="1"/>
  <c r="AO181" i="1"/>
  <c r="O181" i="1"/>
  <c r="K181" i="1"/>
  <c r="L181" i="1" s="1"/>
  <c r="H181" i="1"/>
  <c r="BU180" i="1"/>
  <c r="BP180" i="1"/>
  <c r="BK180" i="1"/>
  <c r="BJ180" i="1"/>
  <c r="BI180" i="1"/>
  <c r="BH180" i="1"/>
  <c r="BG180" i="1"/>
  <c r="BF180" i="1"/>
  <c r="BE180" i="1"/>
  <c r="BD180" i="1"/>
  <c r="BC180" i="1"/>
  <c r="BB180" i="1"/>
  <c r="BL180" i="1" s="1"/>
  <c r="BA180" i="1"/>
  <c r="AY180" i="1"/>
  <c r="AX180" i="1"/>
  <c r="AW180" i="1"/>
  <c r="AV180" i="1"/>
  <c r="AU180" i="1"/>
  <c r="AT180" i="1"/>
  <c r="AS180" i="1"/>
  <c r="AR180" i="1"/>
  <c r="AQ180" i="1"/>
  <c r="AP180" i="1"/>
  <c r="AZ180" i="1" s="1"/>
  <c r="AO180" i="1"/>
  <c r="O180" i="1"/>
  <c r="K180" i="1"/>
  <c r="L180" i="1" s="1"/>
  <c r="H180" i="1"/>
  <c r="BU179" i="1"/>
  <c r="BP179" i="1"/>
  <c r="BK179" i="1"/>
  <c r="BJ179" i="1"/>
  <c r="BI179" i="1"/>
  <c r="BH179" i="1"/>
  <c r="BG179" i="1"/>
  <c r="BF179" i="1"/>
  <c r="BE179" i="1"/>
  <c r="BD179" i="1"/>
  <c r="BC179" i="1"/>
  <c r="BB179" i="1"/>
  <c r="BL179" i="1" s="1"/>
  <c r="BA179" i="1"/>
  <c r="AY179" i="1"/>
  <c r="AX179" i="1"/>
  <c r="AW179" i="1"/>
  <c r="AV179" i="1"/>
  <c r="AU179" i="1"/>
  <c r="AT179" i="1"/>
  <c r="AS179" i="1"/>
  <c r="AR179" i="1"/>
  <c r="AQ179" i="1"/>
  <c r="AP179" i="1"/>
  <c r="AZ179" i="1" s="1"/>
  <c r="BM179" i="1" s="1"/>
  <c r="BQ179" i="1" s="1"/>
  <c r="AO179" i="1"/>
  <c r="O179" i="1"/>
  <c r="K179" i="1"/>
  <c r="L179" i="1" s="1"/>
  <c r="H179" i="1"/>
  <c r="BU178" i="1"/>
  <c r="BP178" i="1"/>
  <c r="BK178" i="1"/>
  <c r="BJ178" i="1"/>
  <c r="BI178" i="1"/>
  <c r="BH178" i="1"/>
  <c r="BG178" i="1"/>
  <c r="BF178" i="1"/>
  <c r="BE178" i="1"/>
  <c r="BD178" i="1"/>
  <c r="BC178" i="1"/>
  <c r="BB178" i="1"/>
  <c r="BL178" i="1" s="1"/>
  <c r="BA178" i="1"/>
  <c r="AY178" i="1"/>
  <c r="AX178" i="1"/>
  <c r="AW178" i="1"/>
  <c r="AV178" i="1"/>
  <c r="AU178" i="1"/>
  <c r="AT178" i="1"/>
  <c r="AS178" i="1"/>
  <c r="AR178" i="1"/>
  <c r="AQ178" i="1"/>
  <c r="AP178" i="1"/>
  <c r="AZ178" i="1" s="1"/>
  <c r="AO178" i="1"/>
  <c r="O178" i="1"/>
  <c r="K178" i="1"/>
  <c r="L178" i="1" s="1"/>
  <c r="H178" i="1"/>
  <c r="BU177" i="1"/>
  <c r="BP177" i="1"/>
  <c r="BK177" i="1"/>
  <c r="BJ177" i="1"/>
  <c r="BI177" i="1"/>
  <c r="BH177" i="1"/>
  <c r="BG177" i="1"/>
  <c r="BF177" i="1"/>
  <c r="BE177" i="1"/>
  <c r="BD177" i="1"/>
  <c r="BC177" i="1"/>
  <c r="BB177" i="1"/>
  <c r="BL177" i="1" s="1"/>
  <c r="BA177" i="1"/>
  <c r="AY177" i="1"/>
  <c r="AX177" i="1"/>
  <c r="AW177" i="1"/>
  <c r="AV177" i="1"/>
  <c r="AU177" i="1"/>
  <c r="AT177" i="1"/>
  <c r="AS177" i="1"/>
  <c r="AR177" i="1"/>
  <c r="AQ177" i="1"/>
  <c r="AP177" i="1"/>
  <c r="AZ177" i="1" s="1"/>
  <c r="BM177" i="1" s="1"/>
  <c r="BQ177" i="1" s="1"/>
  <c r="AO177" i="1"/>
  <c r="O177" i="1"/>
  <c r="K177" i="1"/>
  <c r="L177" i="1" s="1"/>
  <c r="H177" i="1"/>
  <c r="BU176" i="1"/>
  <c r="BP176" i="1"/>
  <c r="BK176" i="1"/>
  <c r="BJ176" i="1"/>
  <c r="BI176" i="1"/>
  <c r="BH176" i="1"/>
  <c r="BG176" i="1"/>
  <c r="BF176" i="1"/>
  <c r="BE176" i="1"/>
  <c r="BD176" i="1"/>
  <c r="BC176" i="1"/>
  <c r="BB176" i="1"/>
  <c r="BL176" i="1" s="1"/>
  <c r="BA176" i="1"/>
  <c r="AY176" i="1"/>
  <c r="AX176" i="1"/>
  <c r="AW176" i="1"/>
  <c r="AV176" i="1"/>
  <c r="AU176" i="1"/>
  <c r="AT176" i="1"/>
  <c r="AS176" i="1"/>
  <c r="AR176" i="1"/>
  <c r="AQ176" i="1"/>
  <c r="AP176" i="1"/>
  <c r="AZ176" i="1" s="1"/>
  <c r="AO176" i="1"/>
  <c r="O176" i="1"/>
  <c r="K176" i="1"/>
  <c r="L176" i="1" s="1"/>
  <c r="H176" i="1"/>
  <c r="BU175" i="1"/>
  <c r="BP175" i="1"/>
  <c r="BK175" i="1"/>
  <c r="BJ175" i="1"/>
  <c r="BI175" i="1"/>
  <c r="BH175" i="1"/>
  <c r="BG175" i="1"/>
  <c r="BF175" i="1"/>
  <c r="BE175" i="1"/>
  <c r="BD175" i="1"/>
  <c r="BC175" i="1"/>
  <c r="BB175" i="1"/>
  <c r="BL175" i="1" s="1"/>
  <c r="BA175" i="1"/>
  <c r="AY175" i="1"/>
  <c r="AX175" i="1"/>
  <c r="AW175" i="1"/>
  <c r="AV175" i="1"/>
  <c r="AU175" i="1"/>
  <c r="AT175" i="1"/>
  <c r="AS175" i="1"/>
  <c r="AR175" i="1"/>
  <c r="AQ175" i="1"/>
  <c r="AP175" i="1"/>
  <c r="AZ175" i="1" s="1"/>
  <c r="BM175" i="1" s="1"/>
  <c r="BQ175" i="1" s="1"/>
  <c r="AO175" i="1"/>
  <c r="O175" i="1"/>
  <c r="K175" i="1"/>
  <c r="L175" i="1" s="1"/>
  <c r="H175" i="1"/>
  <c r="BU174" i="1"/>
  <c r="BP174" i="1"/>
  <c r="BK174" i="1"/>
  <c r="BJ174" i="1"/>
  <c r="BI174" i="1"/>
  <c r="BH174" i="1"/>
  <c r="BG174" i="1"/>
  <c r="BF174" i="1"/>
  <c r="BE174" i="1"/>
  <c r="BD174" i="1"/>
  <c r="BC174" i="1"/>
  <c r="BB174" i="1"/>
  <c r="BL174" i="1" s="1"/>
  <c r="BA174" i="1"/>
  <c r="AY174" i="1"/>
  <c r="AX174" i="1"/>
  <c r="AW174" i="1"/>
  <c r="AV174" i="1"/>
  <c r="AU174" i="1"/>
  <c r="AT174" i="1"/>
  <c r="AS174" i="1"/>
  <c r="AR174" i="1"/>
  <c r="AQ174" i="1"/>
  <c r="AP174" i="1"/>
  <c r="AZ174" i="1" s="1"/>
  <c r="AO174" i="1"/>
  <c r="O174" i="1"/>
  <c r="K174" i="1"/>
  <c r="L174" i="1" s="1"/>
  <c r="H174" i="1"/>
  <c r="BU173" i="1"/>
  <c r="BP173" i="1"/>
  <c r="BK173" i="1"/>
  <c r="BJ173" i="1"/>
  <c r="BI173" i="1"/>
  <c r="BH173" i="1"/>
  <c r="BG173" i="1"/>
  <c r="BF173" i="1"/>
  <c r="BE173" i="1"/>
  <c r="BD173" i="1"/>
  <c r="BC173" i="1"/>
  <c r="BB173" i="1"/>
  <c r="BL173" i="1" s="1"/>
  <c r="BA173" i="1"/>
  <c r="AY173" i="1"/>
  <c r="AX173" i="1"/>
  <c r="AW173" i="1"/>
  <c r="AV173" i="1"/>
  <c r="AU173" i="1"/>
  <c r="AT173" i="1"/>
  <c r="AS173" i="1"/>
  <c r="AR173" i="1"/>
  <c r="AQ173" i="1"/>
  <c r="AP173" i="1"/>
  <c r="AZ173" i="1" s="1"/>
  <c r="BM173" i="1" s="1"/>
  <c r="BQ173" i="1" s="1"/>
  <c r="AO173" i="1"/>
  <c r="O173" i="1"/>
  <c r="K173" i="1"/>
  <c r="L173" i="1" s="1"/>
  <c r="H173" i="1"/>
  <c r="BU172" i="1"/>
  <c r="BP172" i="1"/>
  <c r="BK172" i="1"/>
  <c r="BJ172" i="1"/>
  <c r="BI172" i="1"/>
  <c r="BH172" i="1"/>
  <c r="BG172" i="1"/>
  <c r="BF172" i="1"/>
  <c r="BE172" i="1"/>
  <c r="BD172" i="1"/>
  <c r="BC172" i="1"/>
  <c r="BB172" i="1"/>
  <c r="BL172" i="1" s="1"/>
  <c r="BA172" i="1"/>
  <c r="AY172" i="1"/>
  <c r="AX172" i="1"/>
  <c r="AW172" i="1"/>
  <c r="AV172" i="1"/>
  <c r="AU172" i="1"/>
  <c r="AT172" i="1"/>
  <c r="AS172" i="1"/>
  <c r="AR172" i="1"/>
  <c r="AQ172" i="1"/>
  <c r="AP172" i="1"/>
  <c r="AZ172" i="1" s="1"/>
  <c r="AO172" i="1"/>
  <c r="O172" i="1"/>
  <c r="K172" i="1"/>
  <c r="L172" i="1" s="1"/>
  <c r="H172" i="1"/>
  <c r="BU171" i="1"/>
  <c r="BP171" i="1"/>
  <c r="BK171" i="1"/>
  <c r="BJ171" i="1"/>
  <c r="BI171" i="1"/>
  <c r="BH171" i="1"/>
  <c r="BG171" i="1"/>
  <c r="BF171" i="1"/>
  <c r="BE171" i="1"/>
  <c r="BD171" i="1"/>
  <c r="BC171" i="1"/>
  <c r="BB171" i="1"/>
  <c r="BA171" i="1"/>
  <c r="BL171" i="1" s="1"/>
  <c r="AY171" i="1"/>
  <c r="AX171" i="1"/>
  <c r="AW171" i="1"/>
  <c r="AV171" i="1"/>
  <c r="AU171" i="1"/>
  <c r="AT171" i="1"/>
  <c r="AS171" i="1"/>
  <c r="AR171" i="1"/>
  <c r="AQ171" i="1"/>
  <c r="AP171" i="1"/>
  <c r="AO171" i="1"/>
  <c r="O171" i="1"/>
  <c r="K171" i="1"/>
  <c r="L171" i="1" s="1"/>
  <c r="H171" i="1"/>
  <c r="BU170" i="1"/>
  <c r="BP170" i="1"/>
  <c r="BK170" i="1"/>
  <c r="BJ170" i="1"/>
  <c r="BI170" i="1"/>
  <c r="BH170" i="1"/>
  <c r="BG170" i="1"/>
  <c r="BF170" i="1"/>
  <c r="BE170" i="1"/>
  <c r="BD170" i="1"/>
  <c r="BC170" i="1"/>
  <c r="BB170" i="1"/>
  <c r="BA170" i="1"/>
  <c r="AY170" i="1"/>
  <c r="AX170" i="1"/>
  <c r="AW170" i="1"/>
  <c r="AV170" i="1"/>
  <c r="AU170" i="1"/>
  <c r="AT170" i="1"/>
  <c r="AS170" i="1"/>
  <c r="AR170" i="1"/>
  <c r="AQ170" i="1"/>
  <c r="AP170" i="1"/>
  <c r="AO170" i="1"/>
  <c r="AZ170" i="1" s="1"/>
  <c r="O170" i="1"/>
  <c r="K170" i="1"/>
  <c r="L170" i="1" s="1"/>
  <c r="H170" i="1"/>
  <c r="BU169" i="1"/>
  <c r="BP169" i="1"/>
  <c r="BK169" i="1"/>
  <c r="BJ169" i="1"/>
  <c r="BI169" i="1"/>
  <c r="BH169" i="1"/>
  <c r="BG169" i="1"/>
  <c r="BF169" i="1"/>
  <c r="BE169" i="1"/>
  <c r="BD169" i="1"/>
  <c r="BC169" i="1"/>
  <c r="BB169" i="1"/>
  <c r="BA169" i="1"/>
  <c r="BL169" i="1" s="1"/>
  <c r="AY169" i="1"/>
  <c r="AX169" i="1"/>
  <c r="AW169" i="1"/>
  <c r="AV169" i="1"/>
  <c r="AU169" i="1"/>
  <c r="AT169" i="1"/>
  <c r="AS169" i="1"/>
  <c r="AR169" i="1"/>
  <c r="AQ169" i="1"/>
  <c r="AP169" i="1"/>
  <c r="AO169" i="1"/>
  <c r="O169" i="1"/>
  <c r="K169" i="1"/>
  <c r="L169" i="1" s="1"/>
  <c r="H169" i="1"/>
  <c r="BU168" i="1"/>
  <c r="BP168" i="1"/>
  <c r="BK168" i="1"/>
  <c r="BJ168" i="1"/>
  <c r="BI168" i="1"/>
  <c r="BH168" i="1"/>
  <c r="BG168" i="1"/>
  <c r="BF168" i="1"/>
  <c r="BE168" i="1"/>
  <c r="BD168" i="1"/>
  <c r="BC168" i="1"/>
  <c r="BB168" i="1"/>
  <c r="BA168" i="1"/>
  <c r="AY168" i="1"/>
  <c r="AX168" i="1"/>
  <c r="AW168" i="1"/>
  <c r="AV168" i="1"/>
  <c r="AU168" i="1"/>
  <c r="AT168" i="1"/>
  <c r="AS168" i="1"/>
  <c r="AR168" i="1"/>
  <c r="AQ168" i="1"/>
  <c r="AP168" i="1"/>
  <c r="AO168" i="1"/>
  <c r="AZ168" i="1" s="1"/>
  <c r="O168" i="1"/>
  <c r="K168" i="1"/>
  <c r="L168" i="1" s="1"/>
  <c r="H168" i="1"/>
  <c r="BU167" i="1"/>
  <c r="BP167" i="1"/>
  <c r="BK167" i="1"/>
  <c r="BJ167" i="1"/>
  <c r="BI167" i="1"/>
  <c r="BH167" i="1"/>
  <c r="BG167" i="1"/>
  <c r="BF167" i="1"/>
  <c r="BE167" i="1"/>
  <c r="BD167" i="1"/>
  <c r="BC167" i="1"/>
  <c r="BB167" i="1"/>
  <c r="BA167" i="1"/>
  <c r="BL167" i="1" s="1"/>
  <c r="AY167" i="1"/>
  <c r="AX167" i="1"/>
  <c r="AW167" i="1"/>
  <c r="AV167" i="1"/>
  <c r="AU167" i="1"/>
  <c r="AT167" i="1"/>
  <c r="AS167" i="1"/>
  <c r="AR167" i="1"/>
  <c r="AQ167" i="1"/>
  <c r="AP167" i="1"/>
  <c r="AO167" i="1"/>
  <c r="O167" i="1"/>
  <c r="K167" i="1"/>
  <c r="L167" i="1" s="1"/>
  <c r="H167" i="1"/>
  <c r="BU166" i="1"/>
  <c r="BP166" i="1"/>
  <c r="BK166" i="1"/>
  <c r="BJ166" i="1"/>
  <c r="BI166" i="1"/>
  <c r="BH166" i="1"/>
  <c r="BG166" i="1"/>
  <c r="BF166" i="1"/>
  <c r="BE166" i="1"/>
  <c r="BD166" i="1"/>
  <c r="BC166" i="1"/>
  <c r="BB166" i="1"/>
  <c r="BA166" i="1"/>
  <c r="AY166" i="1"/>
  <c r="AX166" i="1"/>
  <c r="AW166" i="1"/>
  <c r="AV166" i="1"/>
  <c r="AU166" i="1"/>
  <c r="AT166" i="1"/>
  <c r="AS166" i="1"/>
  <c r="AR166" i="1"/>
  <c r="AQ166" i="1"/>
  <c r="AP166" i="1"/>
  <c r="AO166" i="1"/>
  <c r="AZ166" i="1" s="1"/>
  <c r="O166" i="1"/>
  <c r="K166" i="1"/>
  <c r="L166" i="1" s="1"/>
  <c r="H166" i="1"/>
  <c r="BU165" i="1"/>
  <c r="BP165" i="1"/>
  <c r="BK165" i="1"/>
  <c r="BJ165" i="1"/>
  <c r="BI165" i="1"/>
  <c r="BH165" i="1"/>
  <c r="BG165" i="1"/>
  <c r="BF165" i="1"/>
  <c r="BE165" i="1"/>
  <c r="BD165" i="1"/>
  <c r="BC165" i="1"/>
  <c r="BB165" i="1"/>
  <c r="BA165" i="1"/>
  <c r="BL165" i="1" s="1"/>
  <c r="AY165" i="1"/>
  <c r="AX165" i="1"/>
  <c r="AW165" i="1"/>
  <c r="AV165" i="1"/>
  <c r="AU165" i="1"/>
  <c r="AT165" i="1"/>
  <c r="AS165" i="1"/>
  <c r="AR165" i="1"/>
  <c r="AQ165" i="1"/>
  <c r="AP165" i="1"/>
  <c r="AO165" i="1"/>
  <c r="O165" i="1"/>
  <c r="K165" i="1"/>
  <c r="L165" i="1" s="1"/>
  <c r="H165" i="1"/>
  <c r="BU164" i="1"/>
  <c r="BP164" i="1"/>
  <c r="BK164" i="1"/>
  <c r="BJ164" i="1"/>
  <c r="BI164" i="1"/>
  <c r="BH164" i="1"/>
  <c r="BG164" i="1"/>
  <c r="BF164" i="1"/>
  <c r="BE164" i="1"/>
  <c r="BD164" i="1"/>
  <c r="BC164" i="1"/>
  <c r="BB164" i="1"/>
  <c r="BA164" i="1"/>
  <c r="AY164" i="1"/>
  <c r="AX164" i="1"/>
  <c r="AW164" i="1"/>
  <c r="AV164" i="1"/>
  <c r="AU164" i="1"/>
  <c r="AT164" i="1"/>
  <c r="AS164" i="1"/>
  <c r="AR164" i="1"/>
  <c r="AQ164" i="1"/>
  <c r="AP164" i="1"/>
  <c r="AO164" i="1"/>
  <c r="AZ164" i="1" s="1"/>
  <c r="O164" i="1"/>
  <c r="K164" i="1"/>
  <c r="L164" i="1" s="1"/>
  <c r="H164" i="1"/>
  <c r="BU163" i="1"/>
  <c r="BP163" i="1"/>
  <c r="BK163" i="1"/>
  <c r="BJ163" i="1"/>
  <c r="BI163" i="1"/>
  <c r="BH163" i="1"/>
  <c r="BG163" i="1"/>
  <c r="BF163" i="1"/>
  <c r="BE163" i="1"/>
  <c r="BD163" i="1"/>
  <c r="BC163" i="1"/>
  <c r="BB163" i="1"/>
  <c r="BA163" i="1"/>
  <c r="BL163" i="1" s="1"/>
  <c r="AY163" i="1"/>
  <c r="AX163" i="1"/>
  <c r="AW163" i="1"/>
  <c r="AV163" i="1"/>
  <c r="AU163" i="1"/>
  <c r="AT163" i="1"/>
  <c r="AS163" i="1"/>
  <c r="AR163" i="1"/>
  <c r="AQ163" i="1"/>
  <c r="AP163" i="1"/>
  <c r="AO163" i="1"/>
  <c r="O163" i="1"/>
  <c r="K163" i="1"/>
  <c r="L163" i="1" s="1"/>
  <c r="H163" i="1"/>
  <c r="BU162" i="1"/>
  <c r="BP162" i="1"/>
  <c r="BK162" i="1"/>
  <c r="BJ162" i="1"/>
  <c r="BI162" i="1"/>
  <c r="BH162" i="1"/>
  <c r="BG162" i="1"/>
  <c r="BF162" i="1"/>
  <c r="BE162" i="1"/>
  <c r="BD162" i="1"/>
  <c r="BC162" i="1"/>
  <c r="BB162" i="1"/>
  <c r="BA162" i="1"/>
  <c r="AY162" i="1"/>
  <c r="AX162" i="1"/>
  <c r="AW162" i="1"/>
  <c r="AV162" i="1"/>
  <c r="AU162" i="1"/>
  <c r="AT162" i="1"/>
  <c r="AS162" i="1"/>
  <c r="AR162" i="1"/>
  <c r="AQ162" i="1"/>
  <c r="AP162" i="1"/>
  <c r="AO162" i="1"/>
  <c r="AZ162" i="1" s="1"/>
  <c r="O162" i="1"/>
  <c r="K162" i="1"/>
  <c r="L162" i="1" s="1"/>
  <c r="H162" i="1"/>
  <c r="BU161" i="1"/>
  <c r="BP161" i="1"/>
  <c r="BK161" i="1"/>
  <c r="BJ161" i="1"/>
  <c r="BI161" i="1"/>
  <c r="BH161" i="1"/>
  <c r="BG161" i="1"/>
  <c r="BF161" i="1"/>
  <c r="BE161" i="1"/>
  <c r="BD161" i="1"/>
  <c r="BC161" i="1"/>
  <c r="BB161" i="1"/>
  <c r="BA161" i="1"/>
  <c r="BL161" i="1" s="1"/>
  <c r="AY161" i="1"/>
  <c r="AX161" i="1"/>
  <c r="AW161" i="1"/>
  <c r="AV161" i="1"/>
  <c r="AU161" i="1"/>
  <c r="AT161" i="1"/>
  <c r="AS161" i="1"/>
  <c r="AR161" i="1"/>
  <c r="AQ161" i="1"/>
  <c r="AP161" i="1"/>
  <c r="AO161" i="1"/>
  <c r="O161" i="1"/>
  <c r="K161" i="1"/>
  <c r="L161" i="1" s="1"/>
  <c r="H161" i="1"/>
  <c r="BU160" i="1"/>
  <c r="BP160" i="1"/>
  <c r="BK160" i="1"/>
  <c r="BJ160" i="1"/>
  <c r="BI160" i="1"/>
  <c r="BH160" i="1"/>
  <c r="BG160" i="1"/>
  <c r="BF160" i="1"/>
  <c r="BE160" i="1"/>
  <c r="BD160" i="1"/>
  <c r="BC160" i="1"/>
  <c r="BB160" i="1"/>
  <c r="BA160" i="1"/>
  <c r="AY160" i="1"/>
  <c r="AX160" i="1"/>
  <c r="AW160" i="1"/>
  <c r="AV160" i="1"/>
  <c r="AU160" i="1"/>
  <c r="AT160" i="1"/>
  <c r="AS160" i="1"/>
  <c r="AR160" i="1"/>
  <c r="AQ160" i="1"/>
  <c r="AP160" i="1"/>
  <c r="AO160" i="1"/>
  <c r="AZ160" i="1" s="1"/>
  <c r="O160" i="1"/>
  <c r="K160" i="1"/>
  <c r="L160" i="1" s="1"/>
  <c r="H160" i="1"/>
  <c r="BU159" i="1"/>
  <c r="BP159" i="1"/>
  <c r="BK159" i="1"/>
  <c r="BJ159" i="1"/>
  <c r="BI159" i="1"/>
  <c r="BH159" i="1"/>
  <c r="BG159" i="1"/>
  <c r="BF159" i="1"/>
  <c r="BE159" i="1"/>
  <c r="BD159" i="1"/>
  <c r="BC159" i="1"/>
  <c r="BB159" i="1"/>
  <c r="BA159" i="1"/>
  <c r="BL159" i="1" s="1"/>
  <c r="AY159" i="1"/>
  <c r="AX159" i="1"/>
  <c r="AW159" i="1"/>
  <c r="AV159" i="1"/>
  <c r="AU159" i="1"/>
  <c r="AT159" i="1"/>
  <c r="AS159" i="1"/>
  <c r="AR159" i="1"/>
  <c r="AQ159" i="1"/>
  <c r="AP159" i="1"/>
  <c r="AO159" i="1"/>
  <c r="O159" i="1"/>
  <c r="K159" i="1"/>
  <c r="L159" i="1" s="1"/>
  <c r="H159" i="1"/>
  <c r="BU158" i="1"/>
  <c r="BP158" i="1"/>
  <c r="BK158" i="1"/>
  <c r="BJ158" i="1"/>
  <c r="BI158" i="1"/>
  <c r="BH158" i="1"/>
  <c r="BG158" i="1"/>
  <c r="BF158" i="1"/>
  <c r="BE158" i="1"/>
  <c r="BD158" i="1"/>
  <c r="BC158" i="1"/>
  <c r="BB158" i="1"/>
  <c r="BA158" i="1"/>
  <c r="AY158" i="1"/>
  <c r="AX158" i="1"/>
  <c r="AW158" i="1"/>
  <c r="AV158" i="1"/>
  <c r="AU158" i="1"/>
  <c r="AT158" i="1"/>
  <c r="AS158" i="1"/>
  <c r="AR158" i="1"/>
  <c r="AQ158" i="1"/>
  <c r="AP158" i="1"/>
  <c r="AO158" i="1"/>
  <c r="AZ158" i="1" s="1"/>
  <c r="O158" i="1"/>
  <c r="K158" i="1"/>
  <c r="L158" i="1" s="1"/>
  <c r="H158" i="1"/>
  <c r="BU157" i="1"/>
  <c r="BP157" i="1"/>
  <c r="BK157" i="1"/>
  <c r="BJ157" i="1"/>
  <c r="BI157" i="1"/>
  <c r="BH157" i="1"/>
  <c r="BG157" i="1"/>
  <c r="BF157" i="1"/>
  <c r="BE157" i="1"/>
  <c r="BD157" i="1"/>
  <c r="BC157" i="1"/>
  <c r="BB157" i="1"/>
  <c r="BA157" i="1"/>
  <c r="BL157" i="1" s="1"/>
  <c r="AY157" i="1"/>
  <c r="AX157" i="1"/>
  <c r="AW157" i="1"/>
  <c r="AV157" i="1"/>
  <c r="AU157" i="1"/>
  <c r="AT157" i="1"/>
  <c r="AS157" i="1"/>
  <c r="AR157" i="1"/>
  <c r="AQ157" i="1"/>
  <c r="AP157" i="1"/>
  <c r="AO157" i="1"/>
  <c r="O157" i="1"/>
  <c r="K157" i="1"/>
  <c r="L157" i="1" s="1"/>
  <c r="H157" i="1"/>
  <c r="BU156" i="1"/>
  <c r="BP156" i="1"/>
  <c r="BK156" i="1"/>
  <c r="BJ156" i="1"/>
  <c r="BI156" i="1"/>
  <c r="BH156" i="1"/>
  <c r="BG156" i="1"/>
  <c r="BF156" i="1"/>
  <c r="BE156" i="1"/>
  <c r="BD156" i="1"/>
  <c r="BC156" i="1"/>
  <c r="BB156" i="1"/>
  <c r="BA156" i="1"/>
  <c r="AY156" i="1"/>
  <c r="AX156" i="1"/>
  <c r="AW156" i="1"/>
  <c r="AV156" i="1"/>
  <c r="AU156" i="1"/>
  <c r="AT156" i="1"/>
  <c r="AS156" i="1"/>
  <c r="AR156" i="1"/>
  <c r="AQ156" i="1"/>
  <c r="AP156" i="1"/>
  <c r="AO156" i="1"/>
  <c r="AZ156" i="1" s="1"/>
  <c r="O156" i="1"/>
  <c r="K156" i="1"/>
  <c r="L156" i="1" s="1"/>
  <c r="H156" i="1"/>
  <c r="BU155" i="1"/>
  <c r="BP155" i="1"/>
  <c r="BK155" i="1"/>
  <c r="BJ155" i="1"/>
  <c r="BI155" i="1"/>
  <c r="BH155" i="1"/>
  <c r="BG155" i="1"/>
  <c r="BF155" i="1"/>
  <c r="BE155" i="1"/>
  <c r="BD155" i="1"/>
  <c r="BC155" i="1"/>
  <c r="BB155" i="1"/>
  <c r="BA155" i="1"/>
  <c r="BL155" i="1" s="1"/>
  <c r="AY155" i="1"/>
  <c r="AX155" i="1"/>
  <c r="AW155" i="1"/>
  <c r="AV155" i="1"/>
  <c r="AU155" i="1"/>
  <c r="AT155" i="1"/>
  <c r="AS155" i="1"/>
  <c r="AR155" i="1"/>
  <c r="AQ155" i="1"/>
  <c r="AP155" i="1"/>
  <c r="AO155" i="1"/>
  <c r="O155" i="1"/>
  <c r="K155" i="1"/>
  <c r="L155" i="1" s="1"/>
  <c r="H155" i="1"/>
  <c r="BU154" i="1"/>
  <c r="BP154" i="1"/>
  <c r="BK154" i="1"/>
  <c r="BJ154" i="1"/>
  <c r="BI154" i="1"/>
  <c r="BH154" i="1"/>
  <c r="BG154" i="1"/>
  <c r="BF154" i="1"/>
  <c r="BE154" i="1"/>
  <c r="BD154" i="1"/>
  <c r="BC154" i="1"/>
  <c r="BB154" i="1"/>
  <c r="BA154" i="1"/>
  <c r="AY154" i="1"/>
  <c r="AX154" i="1"/>
  <c r="AW154" i="1"/>
  <c r="AV154" i="1"/>
  <c r="AU154" i="1"/>
  <c r="AT154" i="1"/>
  <c r="AS154" i="1"/>
  <c r="AR154" i="1"/>
  <c r="AQ154" i="1"/>
  <c r="AP154" i="1"/>
  <c r="AO154" i="1"/>
  <c r="AZ154" i="1" s="1"/>
  <c r="O154" i="1"/>
  <c r="K154" i="1"/>
  <c r="L154" i="1" s="1"/>
  <c r="H154" i="1"/>
  <c r="BU153" i="1"/>
  <c r="BP153" i="1"/>
  <c r="BK153" i="1"/>
  <c r="BJ153" i="1"/>
  <c r="BI153" i="1"/>
  <c r="BH153" i="1"/>
  <c r="BG153" i="1"/>
  <c r="BF153" i="1"/>
  <c r="BE153" i="1"/>
  <c r="BD153" i="1"/>
  <c r="BC153" i="1"/>
  <c r="BB153" i="1"/>
  <c r="BA153" i="1"/>
  <c r="BL153" i="1" s="1"/>
  <c r="AY153" i="1"/>
  <c r="AX153" i="1"/>
  <c r="AW153" i="1"/>
  <c r="AV153" i="1"/>
  <c r="AU153" i="1"/>
  <c r="AT153" i="1"/>
  <c r="AS153" i="1"/>
  <c r="AR153" i="1"/>
  <c r="AQ153" i="1"/>
  <c r="AP153" i="1"/>
  <c r="AO153" i="1"/>
  <c r="O153" i="1"/>
  <c r="K153" i="1"/>
  <c r="L153" i="1" s="1"/>
  <c r="H153" i="1"/>
  <c r="BU152" i="1"/>
  <c r="BP152" i="1"/>
  <c r="BK152" i="1"/>
  <c r="BJ152" i="1"/>
  <c r="BI152" i="1"/>
  <c r="BH152" i="1"/>
  <c r="BG152" i="1"/>
  <c r="BF152" i="1"/>
  <c r="BE152" i="1"/>
  <c r="BD152" i="1"/>
  <c r="BC152" i="1"/>
  <c r="BB152" i="1"/>
  <c r="BA152" i="1"/>
  <c r="AY152" i="1"/>
  <c r="AX152" i="1"/>
  <c r="AW152" i="1"/>
  <c r="AV152" i="1"/>
  <c r="AU152" i="1"/>
  <c r="AT152" i="1"/>
  <c r="AS152" i="1"/>
  <c r="AR152" i="1"/>
  <c r="AQ152" i="1"/>
  <c r="AP152" i="1"/>
  <c r="AO152" i="1"/>
  <c r="AZ152" i="1" s="1"/>
  <c r="O152" i="1"/>
  <c r="K152" i="1"/>
  <c r="L152" i="1" s="1"/>
  <c r="H152" i="1"/>
  <c r="BU151" i="1"/>
  <c r="BP151" i="1"/>
  <c r="BK151" i="1"/>
  <c r="BJ151" i="1"/>
  <c r="BI151" i="1"/>
  <c r="BH151" i="1"/>
  <c r="BG151" i="1"/>
  <c r="BF151" i="1"/>
  <c r="BE151" i="1"/>
  <c r="BD151" i="1"/>
  <c r="BC151" i="1"/>
  <c r="BB151" i="1"/>
  <c r="BA151" i="1"/>
  <c r="BL151" i="1" s="1"/>
  <c r="AY151" i="1"/>
  <c r="AX151" i="1"/>
  <c r="AW151" i="1"/>
  <c r="AV151" i="1"/>
  <c r="AU151" i="1"/>
  <c r="AT151" i="1"/>
  <c r="AS151" i="1"/>
  <c r="AR151" i="1"/>
  <c r="AQ151" i="1"/>
  <c r="AP151" i="1"/>
  <c r="AO151" i="1"/>
  <c r="O151" i="1"/>
  <c r="K151" i="1"/>
  <c r="L151" i="1" s="1"/>
  <c r="H151" i="1"/>
  <c r="BU150" i="1"/>
  <c r="BP150" i="1"/>
  <c r="BK150" i="1"/>
  <c r="BJ150" i="1"/>
  <c r="BI150" i="1"/>
  <c r="BH150" i="1"/>
  <c r="BG150" i="1"/>
  <c r="BF150" i="1"/>
  <c r="BE150" i="1"/>
  <c r="BD150" i="1"/>
  <c r="BC150" i="1"/>
  <c r="BB150" i="1"/>
  <c r="BA150" i="1"/>
  <c r="AY150" i="1"/>
  <c r="AX150" i="1"/>
  <c r="AW150" i="1"/>
  <c r="AV150" i="1"/>
  <c r="AU150" i="1"/>
  <c r="AT150" i="1"/>
  <c r="AS150" i="1"/>
  <c r="AR150" i="1"/>
  <c r="AQ150" i="1"/>
  <c r="AP150" i="1"/>
  <c r="AO150" i="1"/>
  <c r="AZ150" i="1" s="1"/>
  <c r="O150" i="1"/>
  <c r="K150" i="1"/>
  <c r="L150" i="1" s="1"/>
  <c r="H150" i="1"/>
  <c r="BU149" i="1"/>
  <c r="BP149" i="1"/>
  <c r="BK149" i="1"/>
  <c r="BJ149" i="1"/>
  <c r="BI149" i="1"/>
  <c r="BH149" i="1"/>
  <c r="BG149" i="1"/>
  <c r="BF149" i="1"/>
  <c r="BE149" i="1"/>
  <c r="BD149" i="1"/>
  <c r="BC149" i="1"/>
  <c r="BB149" i="1"/>
  <c r="BA149" i="1"/>
  <c r="BL149" i="1" s="1"/>
  <c r="AY149" i="1"/>
  <c r="AX149" i="1"/>
  <c r="AW149" i="1"/>
  <c r="AV149" i="1"/>
  <c r="AU149" i="1"/>
  <c r="AT149" i="1"/>
  <c r="AS149" i="1"/>
  <c r="AR149" i="1"/>
  <c r="AQ149" i="1"/>
  <c r="AP149" i="1"/>
  <c r="AO149" i="1"/>
  <c r="O149" i="1"/>
  <c r="H149" i="1"/>
  <c r="K149" i="1" s="1"/>
  <c r="L149" i="1" s="1"/>
  <c r="BU148" i="1"/>
  <c r="BP148" i="1"/>
  <c r="BK148" i="1"/>
  <c r="BJ148" i="1"/>
  <c r="BI148" i="1"/>
  <c r="BH148" i="1"/>
  <c r="BG148" i="1"/>
  <c r="BF148" i="1"/>
  <c r="BE148" i="1"/>
  <c r="BD148" i="1"/>
  <c r="BC148" i="1"/>
  <c r="BB148" i="1"/>
  <c r="BA148" i="1"/>
  <c r="BL148" i="1" s="1"/>
  <c r="AY148" i="1"/>
  <c r="AX148" i="1"/>
  <c r="AW148" i="1"/>
  <c r="AV148" i="1"/>
  <c r="AU148" i="1"/>
  <c r="AT148" i="1"/>
  <c r="AS148" i="1"/>
  <c r="AR148" i="1"/>
  <c r="AQ148" i="1"/>
  <c r="AP148" i="1"/>
  <c r="AO148" i="1"/>
  <c r="O148" i="1"/>
  <c r="H148" i="1"/>
  <c r="K148" i="1" s="1"/>
  <c r="L148" i="1" s="1"/>
  <c r="BU147" i="1"/>
  <c r="BP147" i="1"/>
  <c r="BK147" i="1"/>
  <c r="BJ147" i="1"/>
  <c r="BI147" i="1"/>
  <c r="BH147" i="1"/>
  <c r="BG147" i="1"/>
  <c r="BF147" i="1"/>
  <c r="BE147" i="1"/>
  <c r="BD147" i="1"/>
  <c r="BC147" i="1"/>
  <c r="BB147" i="1"/>
  <c r="BA147" i="1"/>
  <c r="BL147" i="1" s="1"/>
  <c r="AY147" i="1"/>
  <c r="AX147" i="1"/>
  <c r="AW147" i="1"/>
  <c r="AV147" i="1"/>
  <c r="AU147" i="1"/>
  <c r="AT147" i="1"/>
  <c r="AS147" i="1"/>
  <c r="AR147" i="1"/>
  <c r="AQ147" i="1"/>
  <c r="AP147" i="1"/>
  <c r="AO147" i="1"/>
  <c r="O147" i="1"/>
  <c r="H147" i="1"/>
  <c r="K147" i="1" s="1"/>
  <c r="L147" i="1" s="1"/>
  <c r="BU146" i="1"/>
  <c r="BP146" i="1"/>
  <c r="BK146" i="1"/>
  <c r="BJ146" i="1"/>
  <c r="BI146" i="1"/>
  <c r="BH146" i="1"/>
  <c r="BG146" i="1"/>
  <c r="BF146" i="1"/>
  <c r="BE146" i="1"/>
  <c r="BD146" i="1"/>
  <c r="BC146" i="1"/>
  <c r="BB146" i="1"/>
  <c r="BA146" i="1"/>
  <c r="BL146" i="1" s="1"/>
  <c r="AY146" i="1"/>
  <c r="AX146" i="1"/>
  <c r="AW146" i="1"/>
  <c r="AV146" i="1"/>
  <c r="AU146" i="1"/>
  <c r="AT146" i="1"/>
  <c r="AS146" i="1"/>
  <c r="AR146" i="1"/>
  <c r="AQ146" i="1"/>
  <c r="AP146" i="1"/>
  <c r="AO146" i="1"/>
  <c r="O146" i="1"/>
  <c r="H146" i="1"/>
  <c r="K146" i="1" s="1"/>
  <c r="L146" i="1" s="1"/>
  <c r="BU145" i="1"/>
  <c r="BP145" i="1"/>
  <c r="BK145" i="1"/>
  <c r="BJ145" i="1"/>
  <c r="BI145" i="1"/>
  <c r="BH145" i="1"/>
  <c r="BG145" i="1"/>
  <c r="BF145" i="1"/>
  <c r="BE145" i="1"/>
  <c r="BD145" i="1"/>
  <c r="BC145" i="1"/>
  <c r="BB145" i="1"/>
  <c r="BA145" i="1"/>
  <c r="BL145" i="1" s="1"/>
  <c r="AY145" i="1"/>
  <c r="AX145" i="1"/>
  <c r="AW145" i="1"/>
  <c r="AV145" i="1"/>
  <c r="AU145" i="1"/>
  <c r="AT145" i="1"/>
  <c r="AS145" i="1"/>
  <c r="AR145" i="1"/>
  <c r="AQ145" i="1"/>
  <c r="AP145" i="1"/>
  <c r="AO145" i="1"/>
  <c r="O145" i="1"/>
  <c r="H145" i="1"/>
  <c r="K145" i="1" s="1"/>
  <c r="L145" i="1" s="1"/>
  <c r="BU144" i="1"/>
  <c r="BP144" i="1"/>
  <c r="BK144" i="1"/>
  <c r="BJ144" i="1"/>
  <c r="BI144" i="1"/>
  <c r="BH144" i="1"/>
  <c r="BG144" i="1"/>
  <c r="BF144" i="1"/>
  <c r="BE144" i="1"/>
  <c r="BD144" i="1"/>
  <c r="BC144" i="1"/>
  <c r="BB144" i="1"/>
  <c r="BA144" i="1"/>
  <c r="BL144" i="1" s="1"/>
  <c r="AY144" i="1"/>
  <c r="AX144" i="1"/>
  <c r="AW144" i="1"/>
  <c r="AV144" i="1"/>
  <c r="AU144" i="1"/>
  <c r="AT144" i="1"/>
  <c r="AS144" i="1"/>
  <c r="AR144" i="1"/>
  <c r="AQ144" i="1"/>
  <c r="AP144" i="1"/>
  <c r="AO144" i="1"/>
  <c r="O144" i="1"/>
  <c r="H144" i="1"/>
  <c r="K144" i="1" s="1"/>
  <c r="L144" i="1" s="1"/>
  <c r="BU143" i="1"/>
  <c r="BP143" i="1"/>
  <c r="BK143" i="1"/>
  <c r="BJ143" i="1"/>
  <c r="BI143" i="1"/>
  <c r="BH143" i="1"/>
  <c r="BG143" i="1"/>
  <c r="BF143" i="1"/>
  <c r="BE143" i="1"/>
  <c r="BD143" i="1"/>
  <c r="BL143" i="1" s="1"/>
  <c r="BC143" i="1"/>
  <c r="BB143" i="1"/>
  <c r="BA143" i="1"/>
  <c r="AY143" i="1"/>
  <c r="AX143" i="1"/>
  <c r="AW143" i="1"/>
  <c r="AV143" i="1"/>
  <c r="AU143" i="1"/>
  <c r="AT143" i="1"/>
  <c r="AS143" i="1"/>
  <c r="AR143" i="1"/>
  <c r="AZ143" i="1" s="1"/>
  <c r="BM143" i="1" s="1"/>
  <c r="BQ143" i="1" s="1"/>
  <c r="AQ143" i="1"/>
  <c r="AP143" i="1"/>
  <c r="AO143" i="1"/>
  <c r="O143" i="1"/>
  <c r="H143" i="1"/>
  <c r="K143" i="1" s="1"/>
  <c r="L143" i="1" s="1"/>
  <c r="BU142" i="1"/>
  <c r="BP142" i="1"/>
  <c r="BK142" i="1"/>
  <c r="BJ142" i="1"/>
  <c r="BI142" i="1"/>
  <c r="BH142" i="1"/>
  <c r="BG142" i="1"/>
  <c r="BF142" i="1"/>
  <c r="BE142" i="1"/>
  <c r="BD142" i="1"/>
  <c r="BC142" i="1"/>
  <c r="BB142" i="1"/>
  <c r="BL142" i="1" s="1"/>
  <c r="BA142" i="1"/>
  <c r="AY142" i="1"/>
  <c r="AX142" i="1"/>
  <c r="AW142" i="1"/>
  <c r="AV142" i="1"/>
  <c r="AU142" i="1"/>
  <c r="AT142" i="1"/>
  <c r="AS142" i="1"/>
  <c r="AR142" i="1"/>
  <c r="AQ142" i="1"/>
  <c r="AP142" i="1"/>
  <c r="AZ142" i="1" s="1"/>
  <c r="BM142" i="1" s="1"/>
  <c r="BQ142" i="1" s="1"/>
  <c r="AO142" i="1"/>
  <c r="O142" i="1"/>
  <c r="K142" i="1"/>
  <c r="L142" i="1" s="1"/>
  <c r="H142" i="1"/>
  <c r="BU141" i="1"/>
  <c r="BP141" i="1"/>
  <c r="BK141" i="1"/>
  <c r="BJ141" i="1"/>
  <c r="BI141" i="1"/>
  <c r="BH141" i="1"/>
  <c r="BG141" i="1"/>
  <c r="BF141" i="1"/>
  <c r="BE141" i="1"/>
  <c r="BD141" i="1"/>
  <c r="BC141" i="1"/>
  <c r="BB141" i="1"/>
  <c r="BL141" i="1" s="1"/>
  <c r="BA141" i="1"/>
  <c r="AY141" i="1"/>
  <c r="AX141" i="1"/>
  <c r="AW141" i="1"/>
  <c r="AV141" i="1"/>
  <c r="AU141" i="1"/>
  <c r="AT141" i="1"/>
  <c r="AS141" i="1"/>
  <c r="AR141" i="1"/>
  <c r="AQ141" i="1"/>
  <c r="AP141" i="1"/>
  <c r="AZ141" i="1" s="1"/>
  <c r="AO141" i="1"/>
  <c r="O141" i="1"/>
  <c r="K141" i="1"/>
  <c r="L141" i="1" s="1"/>
  <c r="H141" i="1"/>
  <c r="BU140" i="1"/>
  <c r="BP140" i="1"/>
  <c r="BK140" i="1"/>
  <c r="BJ140" i="1"/>
  <c r="BI140" i="1"/>
  <c r="BH140" i="1"/>
  <c r="BG140" i="1"/>
  <c r="BF140" i="1"/>
  <c r="BE140" i="1"/>
  <c r="BD140" i="1"/>
  <c r="BC140" i="1"/>
  <c r="BB140" i="1"/>
  <c r="BL140" i="1" s="1"/>
  <c r="BA140" i="1"/>
  <c r="AY140" i="1"/>
  <c r="AX140" i="1"/>
  <c r="AW140" i="1"/>
  <c r="AV140" i="1"/>
  <c r="AU140" i="1"/>
  <c r="AT140" i="1"/>
  <c r="AS140" i="1"/>
  <c r="AR140" i="1"/>
  <c r="AQ140" i="1"/>
  <c r="AP140" i="1"/>
  <c r="AZ140" i="1" s="1"/>
  <c r="AO140" i="1"/>
  <c r="O140" i="1"/>
  <c r="K140" i="1"/>
  <c r="L140" i="1" s="1"/>
  <c r="H140" i="1"/>
  <c r="BU139" i="1"/>
  <c r="BP139" i="1"/>
  <c r="BK139" i="1"/>
  <c r="BJ139" i="1"/>
  <c r="BI139" i="1"/>
  <c r="BH139" i="1"/>
  <c r="BG139" i="1"/>
  <c r="BF139" i="1"/>
  <c r="BE139" i="1"/>
  <c r="BD139" i="1"/>
  <c r="BC139" i="1"/>
  <c r="BB139" i="1"/>
  <c r="BL139" i="1" s="1"/>
  <c r="BA139" i="1"/>
  <c r="AY139" i="1"/>
  <c r="AX139" i="1"/>
  <c r="AW139" i="1"/>
  <c r="AV139" i="1"/>
  <c r="AU139" i="1"/>
  <c r="AT139" i="1"/>
  <c r="AS139" i="1"/>
  <c r="AR139" i="1"/>
  <c r="AQ139" i="1"/>
  <c r="AP139" i="1"/>
  <c r="AZ139" i="1" s="1"/>
  <c r="AO139" i="1"/>
  <c r="O139" i="1"/>
  <c r="K139" i="1"/>
  <c r="L139" i="1" s="1"/>
  <c r="H139" i="1"/>
  <c r="BU138" i="1"/>
  <c r="BP138" i="1"/>
  <c r="BK138" i="1"/>
  <c r="BJ138" i="1"/>
  <c r="BI138" i="1"/>
  <c r="BH138" i="1"/>
  <c r="BG138" i="1"/>
  <c r="BF138" i="1"/>
  <c r="BE138" i="1"/>
  <c r="BD138" i="1"/>
  <c r="BC138" i="1"/>
  <c r="BB138" i="1"/>
  <c r="BL138" i="1" s="1"/>
  <c r="BA138" i="1"/>
  <c r="AY138" i="1"/>
  <c r="AX138" i="1"/>
  <c r="AW138" i="1"/>
  <c r="AV138" i="1"/>
  <c r="AU138" i="1"/>
  <c r="AT138" i="1"/>
  <c r="AS138" i="1"/>
  <c r="AR138" i="1"/>
  <c r="AQ138" i="1"/>
  <c r="AP138" i="1"/>
  <c r="AZ138" i="1" s="1"/>
  <c r="BM138" i="1" s="1"/>
  <c r="BQ138" i="1" s="1"/>
  <c r="AO138" i="1"/>
  <c r="O138" i="1"/>
  <c r="K138" i="1"/>
  <c r="L138" i="1" s="1"/>
  <c r="H138" i="1"/>
  <c r="BU137" i="1"/>
  <c r="BP137" i="1"/>
  <c r="BK137" i="1"/>
  <c r="BJ137" i="1"/>
  <c r="BI137" i="1"/>
  <c r="BH137" i="1"/>
  <c r="BG137" i="1"/>
  <c r="BF137" i="1"/>
  <c r="BE137" i="1"/>
  <c r="BD137" i="1"/>
  <c r="BC137" i="1"/>
  <c r="BB137" i="1"/>
  <c r="BL137" i="1" s="1"/>
  <c r="BA137" i="1"/>
  <c r="AY137" i="1"/>
  <c r="AX137" i="1"/>
  <c r="AW137" i="1"/>
  <c r="AV137" i="1"/>
  <c r="AU137" i="1"/>
  <c r="AT137" i="1"/>
  <c r="AS137" i="1"/>
  <c r="AR137" i="1"/>
  <c r="AQ137" i="1"/>
  <c r="AP137" i="1"/>
  <c r="AZ137" i="1" s="1"/>
  <c r="AO137" i="1"/>
  <c r="O137" i="1"/>
  <c r="K137" i="1"/>
  <c r="L137" i="1" s="1"/>
  <c r="H137" i="1"/>
  <c r="BU136" i="1"/>
  <c r="BP136" i="1"/>
  <c r="BK136" i="1"/>
  <c r="BJ136" i="1"/>
  <c r="BI136" i="1"/>
  <c r="BH136" i="1"/>
  <c r="BG136" i="1"/>
  <c r="BF136" i="1"/>
  <c r="BE136" i="1"/>
  <c r="BD136" i="1"/>
  <c r="BC136" i="1"/>
  <c r="BB136" i="1"/>
  <c r="BL136" i="1" s="1"/>
  <c r="BA136" i="1"/>
  <c r="AY136" i="1"/>
  <c r="AX136" i="1"/>
  <c r="AW136" i="1"/>
  <c r="AV136" i="1"/>
  <c r="AU136" i="1"/>
  <c r="AT136" i="1"/>
  <c r="AS136" i="1"/>
  <c r="AR136" i="1"/>
  <c r="AQ136" i="1"/>
  <c r="AP136" i="1"/>
  <c r="AZ136" i="1" s="1"/>
  <c r="AO136" i="1"/>
  <c r="O136" i="1"/>
  <c r="K136" i="1"/>
  <c r="L136" i="1" s="1"/>
  <c r="H136" i="1"/>
  <c r="BU135" i="1"/>
  <c r="BP135" i="1"/>
  <c r="BK135" i="1"/>
  <c r="BJ135" i="1"/>
  <c r="BI135" i="1"/>
  <c r="BH135" i="1"/>
  <c r="BG135" i="1"/>
  <c r="BF135" i="1"/>
  <c r="BE135" i="1"/>
  <c r="BD135" i="1"/>
  <c r="BC135" i="1"/>
  <c r="BB135" i="1"/>
  <c r="BL135" i="1" s="1"/>
  <c r="BA135" i="1"/>
  <c r="AY135" i="1"/>
  <c r="AX135" i="1"/>
  <c r="AW135" i="1"/>
  <c r="AV135" i="1"/>
  <c r="AU135" i="1"/>
  <c r="AT135" i="1"/>
  <c r="AS135" i="1"/>
  <c r="AR135" i="1"/>
  <c r="AQ135" i="1"/>
  <c r="AP135" i="1"/>
  <c r="AZ135" i="1" s="1"/>
  <c r="BM135" i="1" s="1"/>
  <c r="AO135" i="1"/>
  <c r="O135" i="1"/>
  <c r="K135" i="1"/>
  <c r="L135" i="1" s="1"/>
  <c r="H135" i="1"/>
  <c r="BU134" i="1"/>
  <c r="BP134" i="1"/>
  <c r="BK134" i="1"/>
  <c r="BJ134" i="1"/>
  <c r="BI134" i="1"/>
  <c r="BH134" i="1"/>
  <c r="BG134" i="1"/>
  <c r="BF134" i="1"/>
  <c r="BE134" i="1"/>
  <c r="BD134" i="1"/>
  <c r="BC134" i="1"/>
  <c r="BB134" i="1"/>
  <c r="BL134" i="1" s="1"/>
  <c r="BA134" i="1"/>
  <c r="AY134" i="1"/>
  <c r="AX134" i="1"/>
  <c r="AW134" i="1"/>
  <c r="AV134" i="1"/>
  <c r="AU134" i="1"/>
  <c r="AT134" i="1"/>
  <c r="AS134" i="1"/>
  <c r="AR134" i="1"/>
  <c r="AQ134" i="1"/>
  <c r="AP134" i="1"/>
  <c r="AZ134" i="1" s="1"/>
  <c r="BM134" i="1" s="1"/>
  <c r="BQ134" i="1" s="1"/>
  <c r="AO134" i="1"/>
  <c r="O134" i="1"/>
  <c r="K134" i="1"/>
  <c r="L134" i="1" s="1"/>
  <c r="H134" i="1"/>
  <c r="BU133" i="1"/>
  <c r="BP133" i="1"/>
  <c r="BK133" i="1"/>
  <c r="BJ133" i="1"/>
  <c r="BI133" i="1"/>
  <c r="BH133" i="1"/>
  <c r="BG133" i="1"/>
  <c r="BF133" i="1"/>
  <c r="BE133" i="1"/>
  <c r="BD133" i="1"/>
  <c r="BC133" i="1"/>
  <c r="BB133" i="1"/>
  <c r="BL133" i="1" s="1"/>
  <c r="BA133" i="1"/>
  <c r="AY133" i="1"/>
  <c r="AX133" i="1"/>
  <c r="AW133" i="1"/>
  <c r="AV133" i="1"/>
  <c r="AU133" i="1"/>
  <c r="AT133" i="1"/>
  <c r="AS133" i="1"/>
  <c r="AR133" i="1"/>
  <c r="AQ133" i="1"/>
  <c r="AP133" i="1"/>
  <c r="AZ133" i="1" s="1"/>
  <c r="AO133" i="1"/>
  <c r="O133" i="1"/>
  <c r="K133" i="1"/>
  <c r="L133" i="1" s="1"/>
  <c r="H133" i="1"/>
  <c r="BU132" i="1"/>
  <c r="BP132" i="1"/>
  <c r="BK132" i="1"/>
  <c r="BJ132" i="1"/>
  <c r="BI132" i="1"/>
  <c r="BH132" i="1"/>
  <c r="BG132" i="1"/>
  <c r="BF132" i="1"/>
  <c r="BE132" i="1"/>
  <c r="BD132" i="1"/>
  <c r="BC132" i="1"/>
  <c r="BB132" i="1"/>
  <c r="BL132" i="1" s="1"/>
  <c r="BA132" i="1"/>
  <c r="AY132" i="1"/>
  <c r="AX132" i="1"/>
  <c r="AW132" i="1"/>
  <c r="AV132" i="1"/>
  <c r="AU132" i="1"/>
  <c r="AT132" i="1"/>
  <c r="AS132" i="1"/>
  <c r="AR132" i="1"/>
  <c r="AQ132" i="1"/>
  <c r="AP132" i="1"/>
  <c r="AZ132" i="1" s="1"/>
  <c r="AO132" i="1"/>
  <c r="O132" i="1"/>
  <c r="K132" i="1"/>
  <c r="L132" i="1" s="1"/>
  <c r="H132" i="1"/>
  <c r="BU131" i="1"/>
  <c r="BP131" i="1"/>
  <c r="BK131" i="1"/>
  <c r="BJ131" i="1"/>
  <c r="BI131" i="1"/>
  <c r="BH131" i="1"/>
  <c r="BG131" i="1"/>
  <c r="BF131" i="1"/>
  <c r="BE131" i="1"/>
  <c r="BD131" i="1"/>
  <c r="BC131" i="1"/>
  <c r="BB131" i="1"/>
  <c r="BL131" i="1" s="1"/>
  <c r="BA131" i="1"/>
  <c r="AY131" i="1"/>
  <c r="AX131" i="1"/>
  <c r="AW131" i="1"/>
  <c r="AV131" i="1"/>
  <c r="AU131" i="1"/>
  <c r="AT131" i="1"/>
  <c r="AS131" i="1"/>
  <c r="AR131" i="1"/>
  <c r="AQ131" i="1"/>
  <c r="AP131" i="1"/>
  <c r="AZ131" i="1" s="1"/>
  <c r="AO131" i="1"/>
  <c r="O131" i="1"/>
  <c r="K131" i="1"/>
  <c r="L131" i="1" s="1"/>
  <c r="H131" i="1"/>
  <c r="BU130" i="1"/>
  <c r="BP130" i="1"/>
  <c r="BK130" i="1"/>
  <c r="BJ130" i="1"/>
  <c r="BI130" i="1"/>
  <c r="BH130" i="1"/>
  <c r="BG130" i="1"/>
  <c r="BF130" i="1"/>
  <c r="BE130" i="1"/>
  <c r="BD130" i="1"/>
  <c r="BC130" i="1"/>
  <c r="BB130" i="1"/>
  <c r="BL130" i="1" s="1"/>
  <c r="BA130" i="1"/>
  <c r="AY130" i="1"/>
  <c r="AX130" i="1"/>
  <c r="AW130" i="1"/>
  <c r="AV130" i="1"/>
  <c r="AU130" i="1"/>
  <c r="AT130" i="1"/>
  <c r="AS130" i="1"/>
  <c r="AR130" i="1"/>
  <c r="AQ130" i="1"/>
  <c r="AP130" i="1"/>
  <c r="AZ130" i="1" s="1"/>
  <c r="BM130" i="1" s="1"/>
  <c r="BQ130" i="1" s="1"/>
  <c r="AO130" i="1"/>
  <c r="O130" i="1"/>
  <c r="K130" i="1"/>
  <c r="L130" i="1" s="1"/>
  <c r="H130" i="1"/>
  <c r="BU129" i="1"/>
  <c r="BP129" i="1"/>
  <c r="BK129" i="1"/>
  <c r="BJ129" i="1"/>
  <c r="BI129" i="1"/>
  <c r="BH129" i="1"/>
  <c r="BG129" i="1"/>
  <c r="BF129" i="1"/>
  <c r="BE129" i="1"/>
  <c r="BD129" i="1"/>
  <c r="BC129" i="1"/>
  <c r="BB129" i="1"/>
  <c r="BL129" i="1" s="1"/>
  <c r="BA129" i="1"/>
  <c r="AY129" i="1"/>
  <c r="AX129" i="1"/>
  <c r="AW129" i="1"/>
  <c r="AV129" i="1"/>
  <c r="AU129" i="1"/>
  <c r="AT129" i="1"/>
  <c r="AS129" i="1"/>
  <c r="AR129" i="1"/>
  <c r="AQ129" i="1"/>
  <c r="AP129" i="1"/>
  <c r="AZ129" i="1" s="1"/>
  <c r="AO129" i="1"/>
  <c r="O129" i="1"/>
  <c r="K129" i="1"/>
  <c r="L129" i="1" s="1"/>
  <c r="H129" i="1"/>
  <c r="BU128" i="1"/>
  <c r="BP128" i="1"/>
  <c r="BK128" i="1"/>
  <c r="BJ128" i="1"/>
  <c r="BI128" i="1"/>
  <c r="BH128" i="1"/>
  <c r="BG128" i="1"/>
  <c r="BF128" i="1"/>
  <c r="BE128" i="1"/>
  <c r="BD128" i="1"/>
  <c r="BL128" i="1" s="1"/>
  <c r="BC128" i="1"/>
  <c r="BB128" i="1"/>
  <c r="BA128" i="1"/>
  <c r="AY128" i="1"/>
  <c r="AX128" i="1"/>
  <c r="AW128" i="1"/>
  <c r="AV128" i="1"/>
  <c r="AU128" i="1"/>
  <c r="AT128" i="1"/>
  <c r="AS128" i="1"/>
  <c r="AR128" i="1"/>
  <c r="AZ128" i="1" s="1"/>
  <c r="BM128" i="1" s="1"/>
  <c r="BQ128" i="1" s="1"/>
  <c r="AQ128" i="1"/>
  <c r="AP128" i="1"/>
  <c r="AO128" i="1"/>
  <c r="O128" i="1"/>
  <c r="K128" i="1"/>
  <c r="L128" i="1" s="1"/>
  <c r="H128" i="1"/>
  <c r="BU127" i="1"/>
  <c r="BP127" i="1"/>
  <c r="BK127" i="1"/>
  <c r="BJ127" i="1"/>
  <c r="BI127" i="1"/>
  <c r="BH127" i="1"/>
  <c r="BG127" i="1"/>
  <c r="BF127" i="1"/>
  <c r="BE127" i="1"/>
  <c r="BD127" i="1"/>
  <c r="BL127" i="1" s="1"/>
  <c r="BC127" i="1"/>
  <c r="BB127" i="1"/>
  <c r="BA127" i="1"/>
  <c r="AY127" i="1"/>
  <c r="AX127" i="1"/>
  <c r="AW127" i="1"/>
  <c r="AV127" i="1"/>
  <c r="AU127" i="1"/>
  <c r="AT127" i="1"/>
  <c r="AS127" i="1"/>
  <c r="AR127" i="1"/>
  <c r="AZ127" i="1" s="1"/>
  <c r="AQ127" i="1"/>
  <c r="AP127" i="1"/>
  <c r="AO127" i="1"/>
  <c r="O127" i="1"/>
  <c r="K127" i="1"/>
  <c r="L127" i="1" s="1"/>
  <c r="H127" i="1"/>
  <c r="BU126" i="1"/>
  <c r="BP126" i="1"/>
  <c r="BK126" i="1"/>
  <c r="BJ126" i="1"/>
  <c r="BI126" i="1"/>
  <c r="BH126" i="1"/>
  <c r="BG126" i="1"/>
  <c r="BF126" i="1"/>
  <c r="BE126" i="1"/>
  <c r="BD126" i="1"/>
  <c r="BC126" i="1"/>
  <c r="BB126" i="1"/>
  <c r="BL126" i="1" s="1"/>
  <c r="BA126" i="1"/>
  <c r="AY126" i="1"/>
  <c r="AX126" i="1"/>
  <c r="AW126" i="1"/>
  <c r="AV126" i="1"/>
  <c r="AU126" i="1"/>
  <c r="AT126" i="1"/>
  <c r="AS126" i="1"/>
  <c r="AR126" i="1"/>
  <c r="AQ126" i="1"/>
  <c r="AP126" i="1"/>
  <c r="AZ126" i="1" s="1"/>
  <c r="BM126" i="1" s="1"/>
  <c r="BQ126" i="1" s="1"/>
  <c r="AO126" i="1"/>
  <c r="O126" i="1"/>
  <c r="K126" i="1"/>
  <c r="L126" i="1" s="1"/>
  <c r="H126" i="1"/>
  <c r="BU125" i="1"/>
  <c r="BP125" i="1"/>
  <c r="BK125" i="1"/>
  <c r="BJ125" i="1"/>
  <c r="BI125" i="1"/>
  <c r="BH125" i="1"/>
  <c r="BG125" i="1"/>
  <c r="BF125" i="1"/>
  <c r="BE125" i="1"/>
  <c r="BD125" i="1"/>
  <c r="BC125" i="1"/>
  <c r="BB125" i="1"/>
  <c r="BL125" i="1" s="1"/>
  <c r="BA125" i="1"/>
  <c r="AY125" i="1"/>
  <c r="AX125" i="1"/>
  <c r="AW125" i="1"/>
  <c r="AV125" i="1"/>
  <c r="AU125" i="1"/>
  <c r="AT125" i="1"/>
  <c r="AS125" i="1"/>
  <c r="AR125" i="1"/>
  <c r="AQ125" i="1"/>
  <c r="AP125" i="1"/>
  <c r="AZ125" i="1" s="1"/>
  <c r="AO125" i="1"/>
  <c r="O125" i="1"/>
  <c r="K125" i="1"/>
  <c r="L125" i="1" s="1"/>
  <c r="H125" i="1"/>
  <c r="BU124" i="1"/>
  <c r="BP124" i="1"/>
  <c r="BK124" i="1"/>
  <c r="BJ124" i="1"/>
  <c r="BI124" i="1"/>
  <c r="BH124" i="1"/>
  <c r="BG124" i="1"/>
  <c r="BF124" i="1"/>
  <c r="BE124" i="1"/>
  <c r="BD124" i="1"/>
  <c r="BL124" i="1" s="1"/>
  <c r="BC124" i="1"/>
  <c r="BB124" i="1"/>
  <c r="BA124" i="1"/>
  <c r="AY124" i="1"/>
  <c r="AX124" i="1"/>
  <c r="AW124" i="1"/>
  <c r="AV124" i="1"/>
  <c r="AU124" i="1"/>
  <c r="AT124" i="1"/>
  <c r="AS124" i="1"/>
  <c r="AR124" i="1"/>
  <c r="AZ124" i="1" s="1"/>
  <c r="BM124" i="1" s="1"/>
  <c r="BQ124" i="1" s="1"/>
  <c r="AQ124" i="1"/>
  <c r="AP124" i="1"/>
  <c r="AO124" i="1"/>
  <c r="O124" i="1"/>
  <c r="K124" i="1"/>
  <c r="L124" i="1" s="1"/>
  <c r="H124" i="1"/>
  <c r="BU123" i="1"/>
  <c r="BP123" i="1"/>
  <c r="BK123" i="1"/>
  <c r="BJ123" i="1"/>
  <c r="BI123" i="1"/>
  <c r="BH123" i="1"/>
  <c r="BG123" i="1"/>
  <c r="BF123" i="1"/>
  <c r="BE123" i="1"/>
  <c r="BD123" i="1"/>
  <c r="BL123" i="1" s="1"/>
  <c r="BC123" i="1"/>
  <c r="BB123" i="1"/>
  <c r="BA123" i="1"/>
  <c r="AY123" i="1"/>
  <c r="AX123" i="1"/>
  <c r="AW123" i="1"/>
  <c r="AV123" i="1"/>
  <c r="AU123" i="1"/>
  <c r="AT123" i="1"/>
  <c r="AS123" i="1"/>
  <c r="AR123" i="1"/>
  <c r="AZ123" i="1" s="1"/>
  <c r="AQ123" i="1"/>
  <c r="AP123" i="1"/>
  <c r="AO123" i="1"/>
  <c r="O123" i="1"/>
  <c r="K123" i="1"/>
  <c r="L123" i="1" s="1"/>
  <c r="H123" i="1"/>
  <c r="BU122" i="1"/>
  <c r="BP122" i="1"/>
  <c r="BK122" i="1"/>
  <c r="BJ122" i="1"/>
  <c r="BI122" i="1"/>
  <c r="BH122" i="1"/>
  <c r="BG122" i="1"/>
  <c r="BF122" i="1"/>
  <c r="BE122" i="1"/>
  <c r="BD122" i="1"/>
  <c r="BC122" i="1"/>
  <c r="BB122" i="1"/>
  <c r="BL122" i="1" s="1"/>
  <c r="BA122" i="1"/>
  <c r="AY122" i="1"/>
  <c r="AX122" i="1"/>
  <c r="AW122" i="1"/>
  <c r="AV122" i="1"/>
  <c r="AU122" i="1"/>
  <c r="AT122" i="1"/>
  <c r="AS122" i="1"/>
  <c r="AR122" i="1"/>
  <c r="AQ122" i="1"/>
  <c r="AP122" i="1"/>
  <c r="AZ122" i="1" s="1"/>
  <c r="BM122" i="1" s="1"/>
  <c r="BQ122" i="1" s="1"/>
  <c r="AO122" i="1"/>
  <c r="O122" i="1"/>
  <c r="K122" i="1"/>
  <c r="L122" i="1" s="1"/>
  <c r="H122" i="1"/>
  <c r="BU121" i="1"/>
  <c r="BP121" i="1"/>
  <c r="BK121" i="1"/>
  <c r="BJ121" i="1"/>
  <c r="BI121" i="1"/>
  <c r="BH121" i="1"/>
  <c r="BG121" i="1"/>
  <c r="BF121" i="1"/>
  <c r="BE121" i="1"/>
  <c r="BD121" i="1"/>
  <c r="BC121" i="1"/>
  <c r="BB121" i="1"/>
  <c r="BL121" i="1" s="1"/>
  <c r="BA121" i="1"/>
  <c r="AY121" i="1"/>
  <c r="AX121" i="1"/>
  <c r="AW121" i="1"/>
  <c r="AV121" i="1"/>
  <c r="AU121" i="1"/>
  <c r="AT121" i="1"/>
  <c r="AS121" i="1"/>
  <c r="AR121" i="1"/>
  <c r="AQ121" i="1"/>
  <c r="AP121" i="1"/>
  <c r="AZ121" i="1" s="1"/>
  <c r="AO121" i="1"/>
  <c r="O121" i="1"/>
  <c r="K121" i="1"/>
  <c r="L121" i="1" s="1"/>
  <c r="H121" i="1"/>
  <c r="BU120" i="1"/>
  <c r="BP120" i="1"/>
  <c r="BK120" i="1"/>
  <c r="BJ120" i="1"/>
  <c r="BI120" i="1"/>
  <c r="BH120" i="1"/>
  <c r="BG120" i="1"/>
  <c r="BF120" i="1"/>
  <c r="BE120" i="1"/>
  <c r="BD120" i="1"/>
  <c r="BL120" i="1" s="1"/>
  <c r="BC120" i="1"/>
  <c r="BB120" i="1"/>
  <c r="BA120" i="1"/>
  <c r="AY120" i="1"/>
  <c r="AX120" i="1"/>
  <c r="AW120" i="1"/>
  <c r="AV120" i="1"/>
  <c r="AU120" i="1"/>
  <c r="AT120" i="1"/>
  <c r="AS120" i="1"/>
  <c r="AR120" i="1"/>
  <c r="AZ120" i="1" s="1"/>
  <c r="BM120" i="1" s="1"/>
  <c r="BQ120" i="1" s="1"/>
  <c r="AQ120" i="1"/>
  <c r="AP120" i="1"/>
  <c r="AO120" i="1"/>
  <c r="O120" i="1"/>
  <c r="K120" i="1"/>
  <c r="L120" i="1" s="1"/>
  <c r="H120" i="1"/>
  <c r="BU119" i="1"/>
  <c r="BP119" i="1"/>
  <c r="BK119" i="1"/>
  <c r="BJ119" i="1"/>
  <c r="BI119" i="1"/>
  <c r="BH119" i="1"/>
  <c r="BG119" i="1"/>
  <c r="BF119" i="1"/>
  <c r="BE119" i="1"/>
  <c r="BD119" i="1"/>
  <c r="BL119" i="1" s="1"/>
  <c r="BC119" i="1"/>
  <c r="BB119" i="1"/>
  <c r="BA119" i="1"/>
  <c r="AY119" i="1"/>
  <c r="AX119" i="1"/>
  <c r="AW119" i="1"/>
  <c r="AV119" i="1"/>
  <c r="AU119" i="1"/>
  <c r="AT119" i="1"/>
  <c r="AS119" i="1"/>
  <c r="AR119" i="1"/>
  <c r="AZ119" i="1" s="1"/>
  <c r="AQ119" i="1"/>
  <c r="AP119" i="1"/>
  <c r="AO119" i="1"/>
  <c r="O119" i="1"/>
  <c r="K119" i="1"/>
  <c r="L119" i="1" s="1"/>
  <c r="H119" i="1"/>
  <c r="BU118" i="1"/>
  <c r="BP118" i="1"/>
  <c r="BK118" i="1"/>
  <c r="BJ118" i="1"/>
  <c r="BI118" i="1"/>
  <c r="BH118" i="1"/>
  <c r="BG118" i="1"/>
  <c r="BF118" i="1"/>
  <c r="BE118" i="1"/>
  <c r="BD118" i="1"/>
  <c r="BC118" i="1"/>
  <c r="BB118" i="1"/>
  <c r="BL118" i="1" s="1"/>
  <c r="BA118" i="1"/>
  <c r="AY118" i="1"/>
  <c r="AX118" i="1"/>
  <c r="AW118" i="1"/>
  <c r="AV118" i="1"/>
  <c r="AU118" i="1"/>
  <c r="AT118" i="1"/>
  <c r="AS118" i="1"/>
  <c r="AR118" i="1"/>
  <c r="AQ118" i="1"/>
  <c r="AP118" i="1"/>
  <c r="AZ118" i="1" s="1"/>
  <c r="BM118" i="1" s="1"/>
  <c r="BQ118" i="1" s="1"/>
  <c r="AO118" i="1"/>
  <c r="O118" i="1"/>
  <c r="K118" i="1"/>
  <c r="L118" i="1" s="1"/>
  <c r="H118" i="1"/>
  <c r="BU117" i="1"/>
  <c r="BP117" i="1"/>
  <c r="BK117" i="1"/>
  <c r="BJ117" i="1"/>
  <c r="BI117" i="1"/>
  <c r="BH117" i="1"/>
  <c r="BG117" i="1"/>
  <c r="BF117" i="1"/>
  <c r="BE117" i="1"/>
  <c r="BD117" i="1"/>
  <c r="BC117" i="1"/>
  <c r="BB117" i="1"/>
  <c r="BL117" i="1" s="1"/>
  <c r="BA117" i="1"/>
  <c r="AY117" i="1"/>
  <c r="AX117" i="1"/>
  <c r="AW117" i="1"/>
  <c r="AV117" i="1"/>
  <c r="AU117" i="1"/>
  <c r="AT117" i="1"/>
  <c r="AS117" i="1"/>
  <c r="AR117" i="1"/>
  <c r="AQ117" i="1"/>
  <c r="AP117" i="1"/>
  <c r="AZ117" i="1" s="1"/>
  <c r="AO117" i="1"/>
  <c r="O117" i="1"/>
  <c r="K117" i="1"/>
  <c r="L117" i="1" s="1"/>
  <c r="H117" i="1"/>
  <c r="BU116" i="1"/>
  <c r="BP116" i="1"/>
  <c r="BK116" i="1"/>
  <c r="BJ116" i="1"/>
  <c r="BI116" i="1"/>
  <c r="BH116" i="1"/>
  <c r="BG116" i="1"/>
  <c r="BF116" i="1"/>
  <c r="BE116" i="1"/>
  <c r="BD116" i="1"/>
  <c r="BL116" i="1" s="1"/>
  <c r="BC116" i="1"/>
  <c r="BB116" i="1"/>
  <c r="BA116" i="1"/>
  <c r="AY116" i="1"/>
  <c r="AX116" i="1"/>
  <c r="AW116" i="1"/>
  <c r="AV116" i="1"/>
  <c r="AU116" i="1"/>
  <c r="AT116" i="1"/>
  <c r="AS116" i="1"/>
  <c r="AR116" i="1"/>
  <c r="AZ116" i="1" s="1"/>
  <c r="BM116" i="1" s="1"/>
  <c r="BQ116" i="1" s="1"/>
  <c r="AQ116" i="1"/>
  <c r="AP116" i="1"/>
  <c r="AO116" i="1"/>
  <c r="O116" i="1"/>
  <c r="K116" i="1"/>
  <c r="L116" i="1" s="1"/>
  <c r="H116" i="1"/>
  <c r="BU115" i="1"/>
  <c r="BP115" i="1"/>
  <c r="BK115" i="1"/>
  <c r="BJ115" i="1"/>
  <c r="BI115" i="1"/>
  <c r="BH115" i="1"/>
  <c r="BG115" i="1"/>
  <c r="BF115" i="1"/>
  <c r="BE115" i="1"/>
  <c r="BD115" i="1"/>
  <c r="BC115" i="1"/>
  <c r="BB115" i="1"/>
  <c r="BA115" i="1"/>
  <c r="AY115" i="1"/>
  <c r="AX115" i="1"/>
  <c r="AW115" i="1"/>
  <c r="AV115" i="1"/>
  <c r="AU115" i="1"/>
  <c r="AT115" i="1"/>
  <c r="AS115" i="1"/>
  <c r="AR115" i="1"/>
  <c r="AQ115" i="1"/>
  <c r="AP115" i="1"/>
  <c r="AO115" i="1"/>
  <c r="AZ115" i="1" s="1"/>
  <c r="O115" i="1"/>
  <c r="H115" i="1"/>
  <c r="K115" i="1" s="1"/>
  <c r="L115" i="1" s="1"/>
  <c r="BU114" i="1"/>
  <c r="BP114" i="1"/>
  <c r="BK114" i="1"/>
  <c r="BJ114" i="1"/>
  <c r="BI114" i="1"/>
  <c r="BH114" i="1"/>
  <c r="BG114" i="1"/>
  <c r="BF114" i="1"/>
  <c r="BE114" i="1"/>
  <c r="BD114" i="1"/>
  <c r="BL114" i="1" s="1"/>
  <c r="BC114" i="1"/>
  <c r="BB114" i="1"/>
  <c r="BA114" i="1"/>
  <c r="AY114" i="1"/>
  <c r="AX114" i="1"/>
  <c r="AW114" i="1"/>
  <c r="AV114" i="1"/>
  <c r="AU114" i="1"/>
  <c r="AT114" i="1"/>
  <c r="AS114" i="1"/>
  <c r="AR114" i="1"/>
  <c r="AZ114" i="1" s="1"/>
  <c r="AQ114" i="1"/>
  <c r="AP114" i="1"/>
  <c r="AO114" i="1"/>
  <c r="O114" i="1"/>
  <c r="K114" i="1"/>
  <c r="L114" i="1" s="1"/>
  <c r="H114" i="1"/>
  <c r="BU113" i="1"/>
  <c r="BP113" i="1"/>
  <c r="BK113" i="1"/>
  <c r="BJ113" i="1"/>
  <c r="BI113" i="1"/>
  <c r="BH113" i="1"/>
  <c r="BG113" i="1"/>
  <c r="BF113" i="1"/>
  <c r="BE113" i="1"/>
  <c r="BD113" i="1"/>
  <c r="BC113" i="1"/>
  <c r="BB113" i="1"/>
  <c r="BA113" i="1"/>
  <c r="BL113" i="1" s="1"/>
  <c r="AY113" i="1"/>
  <c r="AX113" i="1"/>
  <c r="AW113" i="1"/>
  <c r="AV113" i="1"/>
  <c r="AU113" i="1"/>
  <c r="AT113" i="1"/>
  <c r="AS113" i="1"/>
  <c r="AR113" i="1"/>
  <c r="AQ113" i="1"/>
  <c r="AP113" i="1"/>
  <c r="AO113" i="1"/>
  <c r="O113" i="1"/>
  <c r="L113" i="1"/>
  <c r="K113" i="1"/>
  <c r="H113" i="1"/>
  <c r="BU112" i="1"/>
  <c r="BP112" i="1"/>
  <c r="BK112" i="1"/>
  <c r="BJ112" i="1"/>
  <c r="BI112" i="1"/>
  <c r="BH112" i="1"/>
  <c r="BG112" i="1"/>
  <c r="BF112" i="1"/>
  <c r="BE112" i="1"/>
  <c r="BD112" i="1"/>
  <c r="BC112" i="1"/>
  <c r="BB112" i="1"/>
  <c r="BA112" i="1"/>
  <c r="BL112" i="1" s="1"/>
  <c r="AY112" i="1"/>
  <c r="AX112" i="1"/>
  <c r="AW112" i="1"/>
  <c r="AV112" i="1"/>
  <c r="AU112" i="1"/>
  <c r="AT112" i="1"/>
  <c r="AS112" i="1"/>
  <c r="AR112" i="1"/>
  <c r="AQ112" i="1"/>
  <c r="AP112" i="1"/>
  <c r="AO112" i="1"/>
  <c r="O112" i="1"/>
  <c r="L112" i="1"/>
  <c r="K112" i="1"/>
  <c r="H112" i="1"/>
  <c r="BU111" i="1"/>
  <c r="BP111" i="1"/>
  <c r="BK111" i="1"/>
  <c r="BJ111" i="1"/>
  <c r="BI111" i="1"/>
  <c r="BH111" i="1"/>
  <c r="BG111" i="1"/>
  <c r="BF111" i="1"/>
  <c r="BE111" i="1"/>
  <c r="BD111" i="1"/>
  <c r="BC111" i="1"/>
  <c r="BB111" i="1"/>
  <c r="BA111" i="1"/>
  <c r="AY111" i="1"/>
  <c r="AX111" i="1"/>
  <c r="AW111" i="1"/>
  <c r="AV111" i="1"/>
  <c r="AU111" i="1"/>
  <c r="AT111" i="1"/>
  <c r="AS111" i="1"/>
  <c r="AR111" i="1"/>
  <c r="AQ111" i="1"/>
  <c r="AP111" i="1"/>
  <c r="AO111" i="1"/>
  <c r="AZ111" i="1" s="1"/>
  <c r="O111" i="1"/>
  <c r="L111" i="1"/>
  <c r="K111" i="1"/>
  <c r="H111" i="1"/>
  <c r="BU110" i="1"/>
  <c r="BP110" i="1"/>
  <c r="BK110" i="1"/>
  <c r="BJ110" i="1"/>
  <c r="BI110" i="1"/>
  <c r="BH110" i="1"/>
  <c r="BG110" i="1"/>
  <c r="BF110" i="1"/>
  <c r="BE110" i="1"/>
  <c r="BD110" i="1"/>
  <c r="BC110" i="1"/>
  <c r="BB110" i="1"/>
  <c r="BA110" i="1"/>
  <c r="AY110" i="1"/>
  <c r="AX110" i="1"/>
  <c r="AW110" i="1"/>
  <c r="AV110" i="1"/>
  <c r="AU110" i="1"/>
  <c r="AT110" i="1"/>
  <c r="AS110" i="1"/>
  <c r="AR110" i="1"/>
  <c r="AQ110" i="1"/>
  <c r="AP110" i="1"/>
  <c r="AO110" i="1"/>
  <c r="O110" i="1"/>
  <c r="L110" i="1"/>
  <c r="K110" i="1"/>
  <c r="H110" i="1"/>
  <c r="BU109" i="1"/>
  <c r="BP109" i="1"/>
  <c r="BK109" i="1"/>
  <c r="BJ109" i="1"/>
  <c r="BI109" i="1"/>
  <c r="BH109" i="1"/>
  <c r="BG109" i="1"/>
  <c r="BF109" i="1"/>
  <c r="BE109" i="1"/>
  <c r="BD109" i="1"/>
  <c r="BC109" i="1"/>
  <c r="BB109" i="1"/>
  <c r="BA109" i="1"/>
  <c r="BL109" i="1" s="1"/>
  <c r="AY109" i="1"/>
  <c r="AX109" i="1"/>
  <c r="AW109" i="1"/>
  <c r="AV109" i="1"/>
  <c r="AU109" i="1"/>
  <c r="AT109" i="1"/>
  <c r="AS109" i="1"/>
  <c r="AR109" i="1"/>
  <c r="AQ109" i="1"/>
  <c r="AP109" i="1"/>
  <c r="AO109" i="1"/>
  <c r="O109" i="1"/>
  <c r="L109" i="1"/>
  <c r="K109" i="1"/>
  <c r="H109" i="1"/>
  <c r="BU108" i="1"/>
  <c r="BP108" i="1"/>
  <c r="BK108" i="1"/>
  <c r="BJ108" i="1"/>
  <c r="BI108" i="1"/>
  <c r="BH108" i="1"/>
  <c r="BG108" i="1"/>
  <c r="BF108" i="1"/>
  <c r="BE108" i="1"/>
  <c r="BD108" i="1"/>
  <c r="BC108" i="1"/>
  <c r="BB108" i="1"/>
  <c r="BA108" i="1"/>
  <c r="BL108" i="1" s="1"/>
  <c r="AY108" i="1"/>
  <c r="AX108" i="1"/>
  <c r="AW108" i="1"/>
  <c r="AV108" i="1"/>
  <c r="AU108" i="1"/>
  <c r="AT108" i="1"/>
  <c r="AS108" i="1"/>
  <c r="AR108" i="1"/>
  <c r="AQ108" i="1"/>
  <c r="AP108" i="1"/>
  <c r="AO108" i="1"/>
  <c r="O108" i="1"/>
  <c r="L108" i="1"/>
  <c r="K108" i="1"/>
  <c r="H108" i="1"/>
  <c r="BU107" i="1"/>
  <c r="BP107" i="1"/>
  <c r="BK107" i="1"/>
  <c r="BJ107" i="1"/>
  <c r="BI107" i="1"/>
  <c r="BH107" i="1"/>
  <c r="BG107" i="1"/>
  <c r="BF107" i="1"/>
  <c r="BE107" i="1"/>
  <c r="BD107" i="1"/>
  <c r="BC107" i="1"/>
  <c r="BB107" i="1"/>
  <c r="BA107" i="1"/>
  <c r="AY107" i="1"/>
  <c r="AX107" i="1"/>
  <c r="AW107" i="1"/>
  <c r="AV107" i="1"/>
  <c r="AU107" i="1"/>
  <c r="AT107" i="1"/>
  <c r="AS107" i="1"/>
  <c r="AR107" i="1"/>
  <c r="AQ107" i="1"/>
  <c r="AP107" i="1"/>
  <c r="AO107" i="1"/>
  <c r="AZ107" i="1" s="1"/>
  <c r="O107" i="1"/>
  <c r="L107" i="1"/>
  <c r="K107" i="1"/>
  <c r="H107" i="1"/>
  <c r="BU106" i="1"/>
  <c r="BP106" i="1"/>
  <c r="BK106" i="1"/>
  <c r="BJ106" i="1"/>
  <c r="BI106" i="1"/>
  <c r="BH106" i="1"/>
  <c r="BG106" i="1"/>
  <c r="BF106" i="1"/>
  <c r="BE106" i="1"/>
  <c r="BD106" i="1"/>
  <c r="BC106" i="1"/>
  <c r="BB106" i="1"/>
  <c r="BA106" i="1"/>
  <c r="AY106" i="1"/>
  <c r="AX106" i="1"/>
  <c r="AW106" i="1"/>
  <c r="AV106" i="1"/>
  <c r="AU106" i="1"/>
  <c r="AT106" i="1"/>
  <c r="AS106" i="1"/>
  <c r="AR106" i="1"/>
  <c r="AQ106" i="1"/>
  <c r="AP106" i="1"/>
  <c r="AO106" i="1"/>
  <c r="O106" i="1"/>
  <c r="L106" i="1"/>
  <c r="K106" i="1"/>
  <c r="H106" i="1"/>
  <c r="BU105" i="1"/>
  <c r="BP105" i="1"/>
  <c r="BK105" i="1"/>
  <c r="BJ105" i="1"/>
  <c r="BI105" i="1"/>
  <c r="BH105" i="1"/>
  <c r="BG105" i="1"/>
  <c r="BF105" i="1"/>
  <c r="BE105" i="1"/>
  <c r="BD105" i="1"/>
  <c r="BC105" i="1"/>
  <c r="BB105" i="1"/>
  <c r="BA105" i="1"/>
  <c r="BL105" i="1" s="1"/>
  <c r="AY105" i="1"/>
  <c r="AX105" i="1"/>
  <c r="AW105" i="1"/>
  <c r="AV105" i="1"/>
  <c r="AU105" i="1"/>
  <c r="AT105" i="1"/>
  <c r="AS105" i="1"/>
  <c r="AR105" i="1"/>
  <c r="AQ105" i="1"/>
  <c r="AP105" i="1"/>
  <c r="AO105" i="1"/>
  <c r="O105" i="1"/>
  <c r="L105" i="1"/>
  <c r="K105" i="1"/>
  <c r="H105" i="1"/>
  <c r="BU104" i="1"/>
  <c r="BP104" i="1"/>
  <c r="BK104" i="1"/>
  <c r="BJ104" i="1"/>
  <c r="BI104" i="1"/>
  <c r="BH104" i="1"/>
  <c r="BG104" i="1"/>
  <c r="BF104" i="1"/>
  <c r="BE104" i="1"/>
  <c r="BD104" i="1"/>
  <c r="BC104" i="1"/>
  <c r="BB104" i="1"/>
  <c r="BA104" i="1"/>
  <c r="BL104" i="1" s="1"/>
  <c r="AY104" i="1"/>
  <c r="AX104" i="1"/>
  <c r="AW104" i="1"/>
  <c r="AV104" i="1"/>
  <c r="AU104" i="1"/>
  <c r="AT104" i="1"/>
  <c r="AS104" i="1"/>
  <c r="AR104" i="1"/>
  <c r="AQ104" i="1"/>
  <c r="AP104" i="1"/>
  <c r="AO104" i="1"/>
  <c r="O104" i="1"/>
  <c r="L104" i="1"/>
  <c r="K104" i="1"/>
  <c r="H104" i="1"/>
  <c r="BU103" i="1"/>
  <c r="BP103" i="1"/>
  <c r="BK103" i="1"/>
  <c r="BJ103" i="1"/>
  <c r="BI103" i="1"/>
  <c r="BH103" i="1"/>
  <c r="BG103" i="1"/>
  <c r="BF103" i="1"/>
  <c r="BE103" i="1"/>
  <c r="BD103" i="1"/>
  <c r="BC103" i="1"/>
  <c r="BB103" i="1"/>
  <c r="BA103" i="1"/>
  <c r="AY103" i="1"/>
  <c r="AX103" i="1"/>
  <c r="AW103" i="1"/>
  <c r="AV103" i="1"/>
  <c r="AU103" i="1"/>
  <c r="AT103" i="1"/>
  <c r="AS103" i="1"/>
  <c r="AR103" i="1"/>
  <c r="AQ103" i="1"/>
  <c r="AP103" i="1"/>
  <c r="AO103" i="1"/>
  <c r="AZ103" i="1" s="1"/>
  <c r="O103" i="1"/>
  <c r="L103" i="1"/>
  <c r="K103" i="1"/>
  <c r="H103" i="1"/>
  <c r="BU102" i="1"/>
  <c r="BP102" i="1"/>
  <c r="BK102" i="1"/>
  <c r="BJ102" i="1"/>
  <c r="BI102" i="1"/>
  <c r="BH102" i="1"/>
  <c r="BG102" i="1"/>
  <c r="BF102" i="1"/>
  <c r="BE102" i="1"/>
  <c r="BD102" i="1"/>
  <c r="BC102" i="1"/>
  <c r="BB102" i="1"/>
  <c r="BA102" i="1"/>
  <c r="AY102" i="1"/>
  <c r="AX102" i="1"/>
  <c r="AW102" i="1"/>
  <c r="AV102" i="1"/>
  <c r="AU102" i="1"/>
  <c r="AT102" i="1"/>
  <c r="AS102" i="1"/>
  <c r="AR102" i="1"/>
  <c r="AQ102" i="1"/>
  <c r="AP102" i="1"/>
  <c r="AO102" i="1"/>
  <c r="O102" i="1"/>
  <c r="L102" i="1"/>
  <c r="K102" i="1"/>
  <c r="H102" i="1"/>
  <c r="BU101" i="1"/>
  <c r="BP101" i="1"/>
  <c r="BK101" i="1"/>
  <c r="BJ101" i="1"/>
  <c r="BI101" i="1"/>
  <c r="BH101" i="1"/>
  <c r="BG101" i="1"/>
  <c r="BF101" i="1"/>
  <c r="BE101" i="1"/>
  <c r="BD101" i="1"/>
  <c r="BC101" i="1"/>
  <c r="BB101" i="1"/>
  <c r="BL101" i="1" s="1"/>
  <c r="BA101" i="1"/>
  <c r="AY101" i="1"/>
  <c r="AX101" i="1"/>
  <c r="AW101" i="1"/>
  <c r="AV101" i="1"/>
  <c r="AU101" i="1"/>
  <c r="AT101" i="1"/>
  <c r="AS101" i="1"/>
  <c r="AR101" i="1"/>
  <c r="AQ101" i="1"/>
  <c r="AP101" i="1"/>
  <c r="AO101" i="1"/>
  <c r="O101" i="1"/>
  <c r="L101" i="1"/>
  <c r="K101" i="1"/>
  <c r="H101" i="1"/>
  <c r="BU100" i="1"/>
  <c r="BP100" i="1"/>
  <c r="BK100" i="1"/>
  <c r="BJ100" i="1"/>
  <c r="BI100" i="1"/>
  <c r="BH100" i="1"/>
  <c r="BG100" i="1"/>
  <c r="BF100" i="1"/>
  <c r="BE100" i="1"/>
  <c r="BD100" i="1"/>
  <c r="BC100" i="1"/>
  <c r="BB100" i="1"/>
  <c r="BA100" i="1"/>
  <c r="AY100" i="1"/>
  <c r="AX100" i="1"/>
  <c r="AW100" i="1"/>
  <c r="AV100" i="1"/>
  <c r="AU100" i="1"/>
  <c r="AT100" i="1"/>
  <c r="AS100" i="1"/>
  <c r="AR100" i="1"/>
  <c r="AQ100" i="1"/>
  <c r="AP100" i="1"/>
  <c r="AZ100" i="1" s="1"/>
  <c r="AO100" i="1"/>
  <c r="O100" i="1"/>
  <c r="L100" i="1"/>
  <c r="K100" i="1"/>
  <c r="H100" i="1"/>
  <c r="BU99" i="1"/>
  <c r="BP99" i="1"/>
  <c r="BK99" i="1"/>
  <c r="BJ99" i="1"/>
  <c r="BI99" i="1"/>
  <c r="BH99" i="1"/>
  <c r="BG99" i="1"/>
  <c r="BF99" i="1"/>
  <c r="BE99" i="1"/>
  <c r="BD99" i="1"/>
  <c r="BC99" i="1"/>
  <c r="BB99" i="1"/>
  <c r="BA99" i="1"/>
  <c r="AY99" i="1"/>
  <c r="AX99" i="1"/>
  <c r="AW99" i="1"/>
  <c r="AV99" i="1"/>
  <c r="AU99" i="1"/>
  <c r="AT99" i="1"/>
  <c r="AS99" i="1"/>
  <c r="AR99" i="1"/>
  <c r="AQ99" i="1"/>
  <c r="AP99" i="1"/>
  <c r="AO99" i="1"/>
  <c r="AZ99" i="1" s="1"/>
  <c r="O99" i="1"/>
  <c r="L99" i="1"/>
  <c r="K99" i="1"/>
  <c r="H99" i="1"/>
  <c r="BU98" i="1"/>
  <c r="BP98" i="1"/>
  <c r="BK98" i="1"/>
  <c r="BJ98" i="1"/>
  <c r="BI98" i="1"/>
  <c r="BH98" i="1"/>
  <c r="BG98" i="1"/>
  <c r="BF98" i="1"/>
  <c r="BE98" i="1"/>
  <c r="BD98" i="1"/>
  <c r="BC98" i="1"/>
  <c r="BB98" i="1"/>
  <c r="BA98" i="1"/>
  <c r="AY98" i="1"/>
  <c r="AX98" i="1"/>
  <c r="AW98" i="1"/>
  <c r="AV98" i="1"/>
  <c r="AU98" i="1"/>
  <c r="AT98" i="1"/>
  <c r="AS98" i="1"/>
  <c r="AR98" i="1"/>
  <c r="AQ98" i="1"/>
  <c r="AP98" i="1"/>
  <c r="AO98" i="1"/>
  <c r="O98" i="1"/>
  <c r="L98" i="1"/>
  <c r="K98" i="1"/>
  <c r="H98" i="1"/>
  <c r="BU97" i="1"/>
  <c r="BP97" i="1"/>
  <c r="BK97" i="1"/>
  <c r="BJ97" i="1"/>
  <c r="BI97" i="1"/>
  <c r="BH97" i="1"/>
  <c r="BG97" i="1"/>
  <c r="BF97" i="1"/>
  <c r="BE97" i="1"/>
  <c r="BD97" i="1"/>
  <c r="BC97" i="1"/>
  <c r="BB97" i="1"/>
  <c r="BA97" i="1"/>
  <c r="BL97" i="1" s="1"/>
  <c r="AY97" i="1"/>
  <c r="AX97" i="1"/>
  <c r="AW97" i="1"/>
  <c r="AV97" i="1"/>
  <c r="AU97" i="1"/>
  <c r="AT97" i="1"/>
  <c r="AS97" i="1"/>
  <c r="AR97" i="1"/>
  <c r="AQ97" i="1"/>
  <c r="AP97" i="1"/>
  <c r="AO97" i="1"/>
  <c r="O97" i="1"/>
  <c r="L97" i="1"/>
  <c r="K97" i="1"/>
  <c r="H97" i="1"/>
  <c r="BU96" i="1"/>
  <c r="BP96" i="1"/>
  <c r="BK96" i="1"/>
  <c r="BJ96" i="1"/>
  <c r="BI96" i="1"/>
  <c r="BH96" i="1"/>
  <c r="BG96" i="1"/>
  <c r="BF96" i="1"/>
  <c r="BE96" i="1"/>
  <c r="BD96" i="1"/>
  <c r="BC96" i="1"/>
  <c r="BB96" i="1"/>
  <c r="BA96" i="1"/>
  <c r="BL96" i="1" s="1"/>
  <c r="AY96" i="1"/>
  <c r="AX96" i="1"/>
  <c r="AW96" i="1"/>
  <c r="AV96" i="1"/>
  <c r="AU96" i="1"/>
  <c r="AT96" i="1"/>
  <c r="AS96" i="1"/>
  <c r="AR96" i="1"/>
  <c r="AQ96" i="1"/>
  <c r="AP96" i="1"/>
  <c r="AO96" i="1"/>
  <c r="O96" i="1"/>
  <c r="L96" i="1"/>
  <c r="K96" i="1"/>
  <c r="H96" i="1"/>
  <c r="BU95" i="1"/>
  <c r="BP95" i="1"/>
  <c r="BK95" i="1"/>
  <c r="BJ95" i="1"/>
  <c r="BI95" i="1"/>
  <c r="BH95" i="1"/>
  <c r="BG95" i="1"/>
  <c r="BF95" i="1"/>
  <c r="BE95" i="1"/>
  <c r="BD95" i="1"/>
  <c r="BC95" i="1"/>
  <c r="BB95" i="1"/>
  <c r="BA95" i="1"/>
  <c r="AY95" i="1"/>
  <c r="AX95" i="1"/>
  <c r="AW95" i="1"/>
  <c r="AV95" i="1"/>
  <c r="AU95" i="1"/>
  <c r="AT95" i="1"/>
  <c r="AS95" i="1"/>
  <c r="AR95" i="1"/>
  <c r="AQ95" i="1"/>
  <c r="AP95" i="1"/>
  <c r="AO95" i="1"/>
  <c r="AZ95" i="1" s="1"/>
  <c r="O95" i="1"/>
  <c r="L95" i="1"/>
  <c r="K95" i="1"/>
  <c r="H95" i="1"/>
  <c r="BU94" i="1"/>
  <c r="BP94" i="1"/>
  <c r="BK94" i="1"/>
  <c r="BJ94" i="1"/>
  <c r="BI94" i="1"/>
  <c r="BH94" i="1"/>
  <c r="BG94" i="1"/>
  <c r="BF94" i="1"/>
  <c r="BE94" i="1"/>
  <c r="BD94" i="1"/>
  <c r="BC94" i="1"/>
  <c r="BB94" i="1"/>
  <c r="BA94" i="1"/>
  <c r="AY94" i="1"/>
  <c r="AX94" i="1"/>
  <c r="AW94" i="1"/>
  <c r="AV94" i="1"/>
  <c r="AU94" i="1"/>
  <c r="AT94" i="1"/>
  <c r="AS94" i="1"/>
  <c r="AR94" i="1"/>
  <c r="AQ94" i="1"/>
  <c r="AP94" i="1"/>
  <c r="AO94" i="1"/>
  <c r="O94" i="1"/>
  <c r="L94" i="1"/>
  <c r="K94" i="1"/>
  <c r="H94" i="1"/>
  <c r="BU93" i="1"/>
  <c r="BP93" i="1"/>
  <c r="BK93" i="1"/>
  <c r="BJ93" i="1"/>
  <c r="BI93" i="1"/>
  <c r="BH93" i="1"/>
  <c r="BG93" i="1"/>
  <c r="BF93" i="1"/>
  <c r="BE93" i="1"/>
  <c r="BD93" i="1"/>
  <c r="BC93" i="1"/>
  <c r="BB93" i="1"/>
  <c r="BA93" i="1"/>
  <c r="BL93" i="1" s="1"/>
  <c r="AY93" i="1"/>
  <c r="AX93" i="1"/>
  <c r="AW93" i="1"/>
  <c r="AV93" i="1"/>
  <c r="AU93" i="1"/>
  <c r="AT93" i="1"/>
  <c r="AS93" i="1"/>
  <c r="AR93" i="1"/>
  <c r="AQ93" i="1"/>
  <c r="AP93" i="1"/>
  <c r="AO93" i="1"/>
  <c r="O93" i="1"/>
  <c r="L93" i="1"/>
  <c r="K93" i="1"/>
  <c r="H93" i="1"/>
  <c r="BU92" i="1"/>
  <c r="BP92" i="1"/>
  <c r="BK92" i="1"/>
  <c r="BJ92" i="1"/>
  <c r="BI92" i="1"/>
  <c r="BH92" i="1"/>
  <c r="BG92" i="1"/>
  <c r="BF92" i="1"/>
  <c r="BE92" i="1"/>
  <c r="BD92" i="1"/>
  <c r="BC92" i="1"/>
  <c r="BB92" i="1"/>
  <c r="BA92" i="1"/>
  <c r="BL92" i="1" s="1"/>
  <c r="AY92" i="1"/>
  <c r="AX92" i="1"/>
  <c r="AW92" i="1"/>
  <c r="AV92" i="1"/>
  <c r="AU92" i="1"/>
  <c r="AT92" i="1"/>
  <c r="AS92" i="1"/>
  <c r="AR92" i="1"/>
  <c r="AQ92" i="1"/>
  <c r="AP92" i="1"/>
  <c r="AO92" i="1"/>
  <c r="O92" i="1"/>
  <c r="L92" i="1"/>
  <c r="K92" i="1"/>
  <c r="H92" i="1"/>
  <c r="BU91" i="1"/>
  <c r="BP91" i="1"/>
  <c r="BK91" i="1"/>
  <c r="BJ91" i="1"/>
  <c r="BI91" i="1"/>
  <c r="BH91" i="1"/>
  <c r="BG91" i="1"/>
  <c r="BF91" i="1"/>
  <c r="BE91" i="1"/>
  <c r="BD91" i="1"/>
  <c r="BC91" i="1"/>
  <c r="BB91" i="1"/>
  <c r="BA91" i="1"/>
  <c r="AY91" i="1"/>
  <c r="AX91" i="1"/>
  <c r="AW91" i="1"/>
  <c r="AV91" i="1"/>
  <c r="AU91" i="1"/>
  <c r="AT91" i="1"/>
  <c r="AS91" i="1"/>
  <c r="AR91" i="1"/>
  <c r="AQ91" i="1"/>
  <c r="AP91" i="1"/>
  <c r="AO91" i="1"/>
  <c r="AZ91" i="1" s="1"/>
  <c r="O91" i="1"/>
  <c r="L91" i="1"/>
  <c r="K91" i="1"/>
  <c r="H91" i="1"/>
  <c r="BU90" i="1"/>
  <c r="BP90" i="1"/>
  <c r="BK90" i="1"/>
  <c r="BJ90" i="1"/>
  <c r="BI90" i="1"/>
  <c r="BH90" i="1"/>
  <c r="BG90" i="1"/>
  <c r="BF90" i="1"/>
  <c r="BE90" i="1"/>
  <c r="BD90" i="1"/>
  <c r="BC90" i="1"/>
  <c r="BB90" i="1"/>
  <c r="BA90" i="1"/>
  <c r="AY90" i="1"/>
  <c r="AX90" i="1"/>
  <c r="AW90" i="1"/>
  <c r="AV90" i="1"/>
  <c r="AU90" i="1"/>
  <c r="AT90" i="1"/>
  <c r="AS90" i="1"/>
  <c r="AR90" i="1"/>
  <c r="AQ90" i="1"/>
  <c r="AP90" i="1"/>
  <c r="AO90" i="1"/>
  <c r="O90" i="1"/>
  <c r="L90" i="1"/>
  <c r="K90" i="1"/>
  <c r="H90" i="1"/>
  <c r="BU89" i="1"/>
  <c r="BP89" i="1"/>
  <c r="BK89" i="1"/>
  <c r="BJ89" i="1"/>
  <c r="BI89" i="1"/>
  <c r="BH89" i="1"/>
  <c r="BG89" i="1"/>
  <c r="BF89" i="1"/>
  <c r="BE89" i="1"/>
  <c r="BD89" i="1"/>
  <c r="BC89" i="1"/>
  <c r="BB89" i="1"/>
  <c r="BA89" i="1"/>
  <c r="BL89" i="1" s="1"/>
  <c r="AY89" i="1"/>
  <c r="AX89" i="1"/>
  <c r="AW89" i="1"/>
  <c r="AV89" i="1"/>
  <c r="AU89" i="1"/>
  <c r="AT89" i="1"/>
  <c r="AS89" i="1"/>
  <c r="AR89" i="1"/>
  <c r="AQ89" i="1"/>
  <c r="AP89" i="1"/>
  <c r="AO89" i="1"/>
  <c r="O89" i="1"/>
  <c r="L89" i="1"/>
  <c r="K89" i="1"/>
  <c r="H89" i="1"/>
  <c r="BU88" i="1"/>
  <c r="BP88" i="1"/>
  <c r="BK88" i="1"/>
  <c r="BJ88" i="1"/>
  <c r="BI88" i="1"/>
  <c r="BH88" i="1"/>
  <c r="BG88" i="1"/>
  <c r="BF88" i="1"/>
  <c r="BE88" i="1"/>
  <c r="BD88" i="1"/>
  <c r="BC88" i="1"/>
  <c r="BB88" i="1"/>
  <c r="BA88" i="1"/>
  <c r="BL88" i="1" s="1"/>
  <c r="AY88" i="1"/>
  <c r="AX88" i="1"/>
  <c r="AW88" i="1"/>
  <c r="AV88" i="1"/>
  <c r="AU88" i="1"/>
  <c r="AT88" i="1"/>
  <c r="AS88" i="1"/>
  <c r="AR88" i="1"/>
  <c r="AQ88" i="1"/>
  <c r="AP88" i="1"/>
  <c r="AO88" i="1"/>
  <c r="AZ88" i="1" s="1"/>
  <c r="O88" i="1"/>
  <c r="L88" i="1"/>
  <c r="K88" i="1"/>
  <c r="H88" i="1"/>
  <c r="BU87" i="1"/>
  <c r="BP87" i="1"/>
  <c r="BK87" i="1"/>
  <c r="BJ87" i="1"/>
  <c r="BI87" i="1"/>
  <c r="BH87" i="1"/>
  <c r="BG87" i="1"/>
  <c r="BF87" i="1"/>
  <c r="BE87" i="1"/>
  <c r="BD87" i="1"/>
  <c r="BC87" i="1"/>
  <c r="BB87" i="1"/>
  <c r="BA87" i="1"/>
  <c r="AY87" i="1"/>
  <c r="AX87" i="1"/>
  <c r="AW87" i="1"/>
  <c r="AV87" i="1"/>
  <c r="AU87" i="1"/>
  <c r="AT87" i="1"/>
  <c r="AS87" i="1"/>
  <c r="AR87" i="1"/>
  <c r="AQ87" i="1"/>
  <c r="AP87" i="1"/>
  <c r="AO87" i="1"/>
  <c r="AZ87" i="1" s="1"/>
  <c r="O87" i="1"/>
  <c r="L87" i="1"/>
  <c r="K87" i="1"/>
  <c r="H87" i="1"/>
  <c r="BU86" i="1"/>
  <c r="BP86" i="1"/>
  <c r="BK86" i="1"/>
  <c r="BJ86" i="1"/>
  <c r="BI86" i="1"/>
  <c r="BH86" i="1"/>
  <c r="BG86" i="1"/>
  <c r="BF86" i="1"/>
  <c r="BE86" i="1"/>
  <c r="BD86" i="1"/>
  <c r="BC86" i="1"/>
  <c r="BB86" i="1"/>
  <c r="BA86" i="1"/>
  <c r="AY86" i="1"/>
  <c r="AX86" i="1"/>
  <c r="AW86" i="1"/>
  <c r="AV86" i="1"/>
  <c r="AU86" i="1"/>
  <c r="AT86" i="1"/>
  <c r="AS86" i="1"/>
  <c r="AR86" i="1"/>
  <c r="AQ86" i="1"/>
  <c r="AP86" i="1"/>
  <c r="AO86" i="1"/>
  <c r="O86" i="1"/>
  <c r="L86" i="1"/>
  <c r="K86" i="1"/>
  <c r="H86" i="1"/>
  <c r="BU85" i="1"/>
  <c r="BP85" i="1"/>
  <c r="BK85" i="1"/>
  <c r="BJ85" i="1"/>
  <c r="BI85" i="1"/>
  <c r="BH85" i="1"/>
  <c r="BG85" i="1"/>
  <c r="BF85" i="1"/>
  <c r="BE85" i="1"/>
  <c r="BD85" i="1"/>
  <c r="BC85" i="1"/>
  <c r="BB85" i="1"/>
  <c r="BA85" i="1"/>
  <c r="BL85" i="1" s="1"/>
  <c r="AY85" i="1"/>
  <c r="AX85" i="1"/>
  <c r="AW85" i="1"/>
  <c r="AV85" i="1"/>
  <c r="AU85" i="1"/>
  <c r="AT85" i="1"/>
  <c r="AS85" i="1"/>
  <c r="AR85" i="1"/>
  <c r="AQ85" i="1"/>
  <c r="AP85" i="1"/>
  <c r="AO85" i="1"/>
  <c r="O85" i="1"/>
  <c r="L85" i="1"/>
  <c r="K85" i="1"/>
  <c r="BU84" i="1"/>
  <c r="BP84" i="1"/>
  <c r="BK84" i="1"/>
  <c r="BJ84" i="1"/>
  <c r="BI84" i="1"/>
  <c r="BH84" i="1"/>
  <c r="BG84" i="1"/>
  <c r="BF84" i="1"/>
  <c r="BE84" i="1"/>
  <c r="BD84" i="1"/>
  <c r="BC84" i="1"/>
  <c r="BB84" i="1"/>
  <c r="BA84" i="1"/>
  <c r="BL84" i="1" s="1"/>
  <c r="AY84" i="1"/>
  <c r="AX84" i="1"/>
  <c r="AW84" i="1"/>
  <c r="AV84" i="1"/>
  <c r="AU84" i="1"/>
  <c r="AT84" i="1"/>
  <c r="AS84" i="1"/>
  <c r="AR84" i="1"/>
  <c r="AQ84" i="1"/>
  <c r="AP84" i="1"/>
  <c r="AO84" i="1"/>
  <c r="O84" i="1"/>
  <c r="K84" i="1"/>
  <c r="L84" i="1" s="1"/>
  <c r="BU83" i="1"/>
  <c r="BP83" i="1"/>
  <c r="BK83" i="1"/>
  <c r="BJ83" i="1"/>
  <c r="BI83" i="1"/>
  <c r="BH83" i="1"/>
  <c r="BG83" i="1"/>
  <c r="BF83" i="1"/>
  <c r="BE83" i="1"/>
  <c r="BD83" i="1"/>
  <c r="BC83" i="1"/>
  <c r="BB83" i="1"/>
  <c r="BA83" i="1"/>
  <c r="BL83" i="1" s="1"/>
  <c r="AY83" i="1"/>
  <c r="AX83" i="1"/>
  <c r="AW83" i="1"/>
  <c r="AV83" i="1"/>
  <c r="AU83" i="1"/>
  <c r="AT83" i="1"/>
  <c r="AS83" i="1"/>
  <c r="AR83" i="1"/>
  <c r="AQ83" i="1"/>
  <c r="AP83" i="1"/>
  <c r="AO83" i="1"/>
  <c r="AZ83" i="1" s="1"/>
  <c r="BM83" i="1" s="1"/>
  <c r="BQ83" i="1" s="1"/>
  <c r="O83" i="1"/>
  <c r="K83" i="1"/>
  <c r="L83" i="1" s="1"/>
  <c r="BU82" i="1"/>
  <c r="BP82" i="1"/>
  <c r="BK82" i="1"/>
  <c r="BJ82" i="1"/>
  <c r="BI82" i="1"/>
  <c r="BH82" i="1"/>
  <c r="BG82" i="1"/>
  <c r="BF82" i="1"/>
  <c r="BE82" i="1"/>
  <c r="BD82" i="1"/>
  <c r="BL82" i="1" s="1"/>
  <c r="BC82" i="1"/>
  <c r="BB82" i="1"/>
  <c r="BA82" i="1"/>
  <c r="AY82" i="1"/>
  <c r="AX82" i="1"/>
  <c r="AW82" i="1"/>
  <c r="AV82" i="1"/>
  <c r="AU82" i="1"/>
  <c r="AT82" i="1"/>
  <c r="AS82" i="1"/>
  <c r="AR82" i="1"/>
  <c r="AZ82" i="1" s="1"/>
  <c r="AQ82" i="1"/>
  <c r="AP82" i="1"/>
  <c r="AO82" i="1"/>
  <c r="O82" i="1"/>
  <c r="L82" i="1"/>
  <c r="K82" i="1"/>
  <c r="BU81" i="1"/>
  <c r="BP81" i="1"/>
  <c r="BK81" i="1"/>
  <c r="BJ81" i="1"/>
  <c r="BI81" i="1"/>
  <c r="BH81" i="1"/>
  <c r="BG81" i="1"/>
  <c r="BF81" i="1"/>
  <c r="BE81" i="1"/>
  <c r="BD81" i="1"/>
  <c r="BC81" i="1"/>
  <c r="BB81" i="1"/>
  <c r="BA81" i="1"/>
  <c r="BL81" i="1" s="1"/>
  <c r="AY81" i="1"/>
  <c r="AX81" i="1"/>
  <c r="AW81" i="1"/>
  <c r="AV81" i="1"/>
  <c r="AU81" i="1"/>
  <c r="AT81" i="1"/>
  <c r="AS81" i="1"/>
  <c r="AR81" i="1"/>
  <c r="AQ81" i="1"/>
  <c r="AP81" i="1"/>
  <c r="AO81" i="1"/>
  <c r="AZ81" i="1" s="1"/>
  <c r="BM81" i="1" s="1"/>
  <c r="BQ81" i="1" s="1"/>
  <c r="O81" i="1"/>
  <c r="L81" i="1"/>
  <c r="K81" i="1"/>
  <c r="BU80" i="1"/>
  <c r="BP80" i="1"/>
  <c r="BK80" i="1"/>
  <c r="BJ80" i="1"/>
  <c r="BI80" i="1"/>
  <c r="BH80" i="1"/>
  <c r="BG80" i="1"/>
  <c r="BF80" i="1"/>
  <c r="BE80" i="1"/>
  <c r="BD80" i="1"/>
  <c r="BC80" i="1"/>
  <c r="BB80" i="1"/>
  <c r="BA80" i="1"/>
  <c r="BL80" i="1" s="1"/>
  <c r="AY80" i="1"/>
  <c r="AX80" i="1"/>
  <c r="AW80" i="1"/>
  <c r="AV80" i="1"/>
  <c r="AU80" i="1"/>
  <c r="AT80" i="1"/>
  <c r="AS80" i="1"/>
  <c r="AR80" i="1"/>
  <c r="AQ80" i="1"/>
  <c r="AP80" i="1"/>
  <c r="AO80" i="1"/>
  <c r="O80" i="1"/>
  <c r="K80" i="1"/>
  <c r="L80" i="1" s="1"/>
  <c r="BU79" i="1"/>
  <c r="BP79" i="1"/>
  <c r="BM79" i="1"/>
  <c r="BQ79" i="1" s="1"/>
  <c r="BK79" i="1"/>
  <c r="BJ79" i="1"/>
  <c r="BI79" i="1"/>
  <c r="BH79" i="1"/>
  <c r="BG79" i="1"/>
  <c r="BF79" i="1"/>
  <c r="BE79" i="1"/>
  <c r="BD79" i="1"/>
  <c r="BC79" i="1"/>
  <c r="BB79" i="1"/>
  <c r="BA79" i="1"/>
  <c r="BL79" i="1" s="1"/>
  <c r="AY79" i="1"/>
  <c r="AX79" i="1"/>
  <c r="AW79" i="1"/>
  <c r="AV79" i="1"/>
  <c r="AU79" i="1"/>
  <c r="AT79" i="1"/>
  <c r="AS79" i="1"/>
  <c r="AR79" i="1"/>
  <c r="AQ79" i="1"/>
  <c r="AP79" i="1"/>
  <c r="AO79" i="1"/>
  <c r="AZ79" i="1" s="1"/>
  <c r="O79" i="1"/>
  <c r="H79" i="1"/>
  <c r="K79" i="1" s="1"/>
  <c r="L79" i="1" s="1"/>
  <c r="BU78" i="1"/>
  <c r="BP78" i="1"/>
  <c r="BK78" i="1"/>
  <c r="BJ78" i="1"/>
  <c r="BI78" i="1"/>
  <c r="BH78" i="1"/>
  <c r="BG78" i="1"/>
  <c r="BF78" i="1"/>
  <c r="BE78" i="1"/>
  <c r="BD78" i="1"/>
  <c r="BC78" i="1"/>
  <c r="BB78" i="1"/>
  <c r="BA78" i="1"/>
  <c r="BL78" i="1" s="1"/>
  <c r="AY78" i="1"/>
  <c r="AX78" i="1"/>
  <c r="AW78" i="1"/>
  <c r="AV78" i="1"/>
  <c r="AU78" i="1"/>
  <c r="AT78" i="1"/>
  <c r="AS78" i="1"/>
  <c r="AR78" i="1"/>
  <c r="AQ78" i="1"/>
  <c r="AP78" i="1"/>
  <c r="AO78" i="1"/>
  <c r="AZ78" i="1" s="1"/>
  <c r="BM78" i="1" s="1"/>
  <c r="BQ78" i="1" s="1"/>
  <c r="O78" i="1"/>
  <c r="H78" i="1"/>
  <c r="K78" i="1" s="1"/>
  <c r="L78" i="1" s="1"/>
  <c r="BU77" i="1"/>
  <c r="BP77" i="1"/>
  <c r="BK77" i="1"/>
  <c r="BJ77" i="1"/>
  <c r="BI77" i="1"/>
  <c r="BH77" i="1"/>
  <c r="BG77" i="1"/>
  <c r="BF77" i="1"/>
  <c r="BE77" i="1"/>
  <c r="BD77" i="1"/>
  <c r="BC77" i="1"/>
  <c r="BB77" i="1"/>
  <c r="BA77" i="1"/>
  <c r="BL77" i="1" s="1"/>
  <c r="AY77" i="1"/>
  <c r="AX77" i="1"/>
  <c r="AW77" i="1"/>
  <c r="AV77" i="1"/>
  <c r="AU77" i="1"/>
  <c r="AT77" i="1"/>
  <c r="AS77" i="1"/>
  <c r="AR77" i="1"/>
  <c r="AQ77" i="1"/>
  <c r="AP77" i="1"/>
  <c r="AO77" i="1"/>
  <c r="AZ77" i="1" s="1"/>
  <c r="BM77" i="1" s="1"/>
  <c r="BQ77" i="1" s="1"/>
  <c r="O77" i="1"/>
  <c r="H77" i="1"/>
  <c r="K77" i="1" s="1"/>
  <c r="L77" i="1" s="1"/>
  <c r="BU76" i="1"/>
  <c r="BP76" i="1"/>
  <c r="BK76" i="1"/>
  <c r="BJ76" i="1"/>
  <c r="BI76" i="1"/>
  <c r="BH76" i="1"/>
  <c r="BG76" i="1"/>
  <c r="BF76" i="1"/>
  <c r="BE76" i="1"/>
  <c r="BD76" i="1"/>
  <c r="BC76" i="1"/>
  <c r="BB76" i="1"/>
  <c r="BA76" i="1"/>
  <c r="AY76" i="1"/>
  <c r="AX76" i="1"/>
  <c r="AW76" i="1"/>
  <c r="AV76" i="1"/>
  <c r="AU76" i="1"/>
  <c r="AT76" i="1"/>
  <c r="AS76" i="1"/>
  <c r="AR76" i="1"/>
  <c r="AQ76" i="1"/>
  <c r="AP76" i="1"/>
  <c r="AO76" i="1"/>
  <c r="AZ76" i="1" s="1"/>
  <c r="O76" i="1"/>
  <c r="H76" i="1"/>
  <c r="K76" i="1" s="1"/>
  <c r="L76" i="1" s="1"/>
  <c r="BU75" i="1"/>
  <c r="BP75" i="1"/>
  <c r="BM75" i="1"/>
  <c r="BQ75" i="1" s="1"/>
  <c r="BK75" i="1"/>
  <c r="BJ75" i="1"/>
  <c r="BI75" i="1"/>
  <c r="BH75" i="1"/>
  <c r="BG75" i="1"/>
  <c r="BF75" i="1"/>
  <c r="BE75" i="1"/>
  <c r="BD75" i="1"/>
  <c r="BC75" i="1"/>
  <c r="BB75" i="1"/>
  <c r="BA75" i="1"/>
  <c r="BL75" i="1" s="1"/>
  <c r="AY75" i="1"/>
  <c r="AX75" i="1"/>
  <c r="AW75" i="1"/>
  <c r="AV75" i="1"/>
  <c r="AU75" i="1"/>
  <c r="AT75" i="1"/>
  <c r="AS75" i="1"/>
  <c r="AR75" i="1"/>
  <c r="AQ75" i="1"/>
  <c r="AP75" i="1"/>
  <c r="AO75" i="1"/>
  <c r="AZ75" i="1" s="1"/>
  <c r="O75" i="1"/>
  <c r="H75" i="1"/>
  <c r="K75" i="1" s="1"/>
  <c r="L75" i="1" s="1"/>
  <c r="BU74" i="1"/>
  <c r="BP74" i="1"/>
  <c r="BK74" i="1"/>
  <c r="BJ74" i="1"/>
  <c r="BI74" i="1"/>
  <c r="BH74" i="1"/>
  <c r="BG74" i="1"/>
  <c r="BF74" i="1"/>
  <c r="BE74" i="1"/>
  <c r="BD74" i="1"/>
  <c r="BC74" i="1"/>
  <c r="BB74" i="1"/>
  <c r="BA74" i="1"/>
  <c r="BL74" i="1" s="1"/>
  <c r="AY74" i="1"/>
  <c r="AX74" i="1"/>
  <c r="AW74" i="1"/>
  <c r="AV74" i="1"/>
  <c r="AU74" i="1"/>
  <c r="AT74" i="1"/>
  <c r="AS74" i="1"/>
  <c r="AR74" i="1"/>
  <c r="AQ74" i="1"/>
  <c r="AP74" i="1"/>
  <c r="AO74" i="1"/>
  <c r="AZ74" i="1" s="1"/>
  <c r="BM74" i="1" s="1"/>
  <c r="BQ74" i="1" s="1"/>
  <c r="O74" i="1"/>
  <c r="H74" i="1"/>
  <c r="K74" i="1" s="1"/>
  <c r="L74" i="1" s="1"/>
  <c r="BU73" i="1"/>
  <c r="BP73" i="1"/>
  <c r="BK73" i="1"/>
  <c r="BJ73" i="1"/>
  <c r="BI73" i="1"/>
  <c r="BH73" i="1"/>
  <c r="BG73" i="1"/>
  <c r="BF73" i="1"/>
  <c r="BE73" i="1"/>
  <c r="BD73" i="1"/>
  <c r="BC73" i="1"/>
  <c r="BB73" i="1"/>
  <c r="BA73" i="1"/>
  <c r="BL73" i="1" s="1"/>
  <c r="AY73" i="1"/>
  <c r="AX73" i="1"/>
  <c r="AW73" i="1"/>
  <c r="AV73" i="1"/>
  <c r="AU73" i="1"/>
  <c r="AT73" i="1"/>
  <c r="AS73" i="1"/>
  <c r="AR73" i="1"/>
  <c r="AQ73" i="1"/>
  <c r="AP73" i="1"/>
  <c r="AO73" i="1"/>
  <c r="AZ73" i="1" s="1"/>
  <c r="BM73" i="1" s="1"/>
  <c r="BQ73" i="1" s="1"/>
  <c r="O73" i="1"/>
  <c r="H73" i="1"/>
  <c r="K73" i="1" s="1"/>
  <c r="L73" i="1" s="1"/>
  <c r="BU72" i="1"/>
  <c r="BP72" i="1"/>
  <c r="BK72" i="1"/>
  <c r="BJ72" i="1"/>
  <c r="BI72" i="1"/>
  <c r="BH72" i="1"/>
  <c r="BG72" i="1"/>
  <c r="BF72" i="1"/>
  <c r="BE72" i="1"/>
  <c r="BD72" i="1"/>
  <c r="BC72" i="1"/>
  <c r="BB72" i="1"/>
  <c r="BA72" i="1"/>
  <c r="BL72" i="1" s="1"/>
  <c r="AY72" i="1"/>
  <c r="AX72" i="1"/>
  <c r="AW72" i="1"/>
  <c r="AV72" i="1"/>
  <c r="AU72" i="1"/>
  <c r="AT72" i="1"/>
  <c r="AS72" i="1"/>
  <c r="AR72" i="1"/>
  <c r="AQ72" i="1"/>
  <c r="AP72" i="1"/>
  <c r="AO72" i="1"/>
  <c r="AZ72" i="1" s="1"/>
  <c r="BM72" i="1" s="1"/>
  <c r="BQ72" i="1" s="1"/>
  <c r="O72" i="1"/>
  <c r="H72" i="1"/>
  <c r="K72" i="1" s="1"/>
  <c r="L72" i="1" s="1"/>
  <c r="BU71" i="1"/>
  <c r="BP71" i="1"/>
  <c r="BM71" i="1"/>
  <c r="BQ71" i="1" s="1"/>
  <c r="BK71" i="1"/>
  <c r="BJ71" i="1"/>
  <c r="BI71" i="1"/>
  <c r="BH71" i="1"/>
  <c r="BG71" i="1"/>
  <c r="BF71" i="1"/>
  <c r="BE71" i="1"/>
  <c r="BD71" i="1"/>
  <c r="BC71" i="1"/>
  <c r="BB71" i="1"/>
  <c r="BA71" i="1"/>
  <c r="BL71" i="1" s="1"/>
  <c r="AY71" i="1"/>
  <c r="AX71" i="1"/>
  <c r="AW71" i="1"/>
  <c r="AV71" i="1"/>
  <c r="AU71" i="1"/>
  <c r="AT71" i="1"/>
  <c r="AS71" i="1"/>
  <c r="AR71" i="1"/>
  <c r="AQ71" i="1"/>
  <c r="AP71" i="1"/>
  <c r="AO71" i="1"/>
  <c r="AZ71" i="1" s="1"/>
  <c r="O71" i="1"/>
  <c r="H71" i="1"/>
  <c r="K71" i="1" s="1"/>
  <c r="L71" i="1" s="1"/>
  <c r="BU70" i="1"/>
  <c r="BP70" i="1"/>
  <c r="BK70" i="1"/>
  <c r="BJ70" i="1"/>
  <c r="BI70" i="1"/>
  <c r="BH70" i="1"/>
  <c r="BG70" i="1"/>
  <c r="BF70" i="1"/>
  <c r="BE70" i="1"/>
  <c r="BD70" i="1"/>
  <c r="BC70" i="1"/>
  <c r="BB70" i="1"/>
  <c r="BA70" i="1"/>
  <c r="BL70" i="1" s="1"/>
  <c r="AY70" i="1"/>
  <c r="AX70" i="1"/>
  <c r="AW70" i="1"/>
  <c r="AV70" i="1"/>
  <c r="AU70" i="1"/>
  <c r="AT70" i="1"/>
  <c r="AS70" i="1"/>
  <c r="AR70" i="1"/>
  <c r="AQ70" i="1"/>
  <c r="AP70" i="1"/>
  <c r="AO70" i="1"/>
  <c r="AZ70" i="1" s="1"/>
  <c r="BM70" i="1" s="1"/>
  <c r="BQ70" i="1" s="1"/>
  <c r="O70" i="1"/>
  <c r="K70" i="1"/>
  <c r="L70" i="1" s="1"/>
  <c r="BU69" i="1"/>
  <c r="BP69" i="1"/>
  <c r="BK69" i="1"/>
  <c r="BJ69" i="1"/>
  <c r="BI69" i="1"/>
  <c r="BH69" i="1"/>
  <c r="BG69" i="1"/>
  <c r="BF69" i="1"/>
  <c r="BE69" i="1"/>
  <c r="BD69" i="1"/>
  <c r="BL69" i="1" s="1"/>
  <c r="BC69" i="1"/>
  <c r="BB69" i="1"/>
  <c r="BA69" i="1"/>
  <c r="AY69" i="1"/>
  <c r="AX69" i="1"/>
  <c r="AW69" i="1"/>
  <c r="AV69" i="1"/>
  <c r="AU69" i="1"/>
  <c r="AT69" i="1"/>
  <c r="AS69" i="1"/>
  <c r="AR69" i="1"/>
  <c r="AZ69" i="1" s="1"/>
  <c r="BM69" i="1" s="1"/>
  <c r="BQ69" i="1" s="1"/>
  <c r="AQ69" i="1"/>
  <c r="AP69" i="1"/>
  <c r="AO69" i="1"/>
  <c r="O69" i="1"/>
  <c r="L69" i="1"/>
  <c r="K69" i="1"/>
  <c r="BU68" i="1"/>
  <c r="BP68" i="1"/>
  <c r="BK68" i="1"/>
  <c r="BJ68" i="1"/>
  <c r="BI68" i="1"/>
  <c r="BH68" i="1"/>
  <c r="BG68" i="1"/>
  <c r="BF68" i="1"/>
  <c r="BE68" i="1"/>
  <c r="BD68" i="1"/>
  <c r="BC68" i="1"/>
  <c r="BB68" i="1"/>
  <c r="BA68" i="1"/>
  <c r="AY68" i="1"/>
  <c r="AX68" i="1"/>
  <c r="AW68" i="1"/>
  <c r="AV68" i="1"/>
  <c r="AU68" i="1"/>
  <c r="AT68" i="1"/>
  <c r="AS68" i="1"/>
  <c r="AR68" i="1"/>
  <c r="AQ68" i="1"/>
  <c r="AP68" i="1"/>
  <c r="AO68" i="1"/>
  <c r="O68" i="1"/>
  <c r="L68" i="1"/>
  <c r="K68" i="1"/>
  <c r="BU67" i="1"/>
  <c r="BP67" i="1"/>
  <c r="BK67" i="1"/>
  <c r="BJ67" i="1"/>
  <c r="BI67" i="1"/>
  <c r="BH67" i="1"/>
  <c r="BG67" i="1"/>
  <c r="BF67" i="1"/>
  <c r="BE67" i="1"/>
  <c r="BD67" i="1"/>
  <c r="BC67" i="1"/>
  <c r="BB67" i="1"/>
  <c r="BA67" i="1"/>
  <c r="AY67" i="1"/>
  <c r="AX67" i="1"/>
  <c r="AW67" i="1"/>
  <c r="AV67" i="1"/>
  <c r="AU67" i="1"/>
  <c r="AT67" i="1"/>
  <c r="AS67" i="1"/>
  <c r="AR67" i="1"/>
  <c r="AQ67" i="1"/>
  <c r="AP67" i="1"/>
  <c r="AO67" i="1"/>
  <c r="AZ67" i="1" s="1"/>
  <c r="O67" i="1"/>
  <c r="K67" i="1"/>
  <c r="L67" i="1" s="1"/>
  <c r="H67" i="1"/>
  <c r="BU66" i="1"/>
  <c r="BP66" i="1"/>
  <c r="BK66" i="1"/>
  <c r="BJ66" i="1"/>
  <c r="BI66" i="1"/>
  <c r="BH66" i="1"/>
  <c r="BG66" i="1"/>
  <c r="BF66" i="1"/>
  <c r="BE66" i="1"/>
  <c r="BD66" i="1"/>
  <c r="BC66" i="1"/>
  <c r="BB66" i="1"/>
  <c r="BA66" i="1"/>
  <c r="BL66" i="1" s="1"/>
  <c r="AY66" i="1"/>
  <c r="AX66" i="1"/>
  <c r="AW66" i="1"/>
  <c r="AV66" i="1"/>
  <c r="AU66" i="1"/>
  <c r="AT66" i="1"/>
  <c r="AS66" i="1"/>
  <c r="AR66" i="1"/>
  <c r="AQ66" i="1"/>
  <c r="AP66" i="1"/>
  <c r="AO66" i="1"/>
  <c r="O66" i="1"/>
  <c r="K66" i="1"/>
  <c r="L66" i="1" s="1"/>
  <c r="H66" i="1"/>
  <c r="BU65" i="1"/>
  <c r="BP65" i="1"/>
  <c r="BK65" i="1"/>
  <c r="BJ65" i="1"/>
  <c r="BI65" i="1"/>
  <c r="BH65" i="1"/>
  <c r="BG65" i="1"/>
  <c r="BF65" i="1"/>
  <c r="BE65" i="1"/>
  <c r="BD65" i="1"/>
  <c r="BC65" i="1"/>
  <c r="BB65" i="1"/>
  <c r="BA65" i="1"/>
  <c r="AY65" i="1"/>
  <c r="AX65" i="1"/>
  <c r="AW65" i="1"/>
  <c r="AV65" i="1"/>
  <c r="AU65" i="1"/>
  <c r="AT65" i="1"/>
  <c r="AS65" i="1"/>
  <c r="AR65" i="1"/>
  <c r="AQ65" i="1"/>
  <c r="AP65" i="1"/>
  <c r="AO65" i="1"/>
  <c r="AZ65" i="1" s="1"/>
  <c r="O65" i="1"/>
  <c r="K65" i="1"/>
  <c r="L65" i="1" s="1"/>
  <c r="H65" i="1"/>
  <c r="BU64" i="1"/>
  <c r="BP64" i="1"/>
  <c r="BK64" i="1"/>
  <c r="BJ64" i="1"/>
  <c r="BI64" i="1"/>
  <c r="BH64" i="1"/>
  <c r="BG64" i="1"/>
  <c r="BF64" i="1"/>
  <c r="BE64" i="1"/>
  <c r="BD64" i="1"/>
  <c r="BC64" i="1"/>
  <c r="BB64" i="1"/>
  <c r="BA64" i="1"/>
  <c r="BL64" i="1" s="1"/>
  <c r="AY64" i="1"/>
  <c r="AX64" i="1"/>
  <c r="AW64" i="1"/>
  <c r="AV64" i="1"/>
  <c r="AU64" i="1"/>
  <c r="AT64" i="1"/>
  <c r="AS64" i="1"/>
  <c r="AR64" i="1"/>
  <c r="AQ64" i="1"/>
  <c r="AP64" i="1"/>
  <c r="AO64" i="1"/>
  <c r="O64" i="1"/>
  <c r="K64" i="1"/>
  <c r="L64" i="1" s="1"/>
  <c r="H64" i="1"/>
  <c r="BU63" i="1"/>
  <c r="BP63" i="1"/>
  <c r="BK63" i="1"/>
  <c r="BJ63" i="1"/>
  <c r="BI63" i="1"/>
  <c r="BH63" i="1"/>
  <c r="BG63" i="1"/>
  <c r="BF63" i="1"/>
  <c r="BE63" i="1"/>
  <c r="BD63" i="1"/>
  <c r="BC63" i="1"/>
  <c r="BB63" i="1"/>
  <c r="BA63" i="1"/>
  <c r="AY63" i="1"/>
  <c r="AX63" i="1"/>
  <c r="AW63" i="1"/>
  <c r="AV63" i="1"/>
  <c r="AU63" i="1"/>
  <c r="AT63" i="1"/>
  <c r="AS63" i="1"/>
  <c r="AR63" i="1"/>
  <c r="AQ63" i="1"/>
  <c r="AP63" i="1"/>
  <c r="AO63" i="1"/>
  <c r="AZ63" i="1" s="1"/>
  <c r="O63" i="1"/>
  <c r="K63" i="1"/>
  <c r="L63" i="1" s="1"/>
  <c r="H63" i="1"/>
  <c r="BU62" i="1"/>
  <c r="BP62" i="1"/>
  <c r="BK62" i="1"/>
  <c r="BJ62" i="1"/>
  <c r="BI62" i="1"/>
  <c r="BH62" i="1"/>
  <c r="BG62" i="1"/>
  <c r="BF62" i="1"/>
  <c r="BE62" i="1"/>
  <c r="BD62" i="1"/>
  <c r="BC62" i="1"/>
  <c r="BB62" i="1"/>
  <c r="BA62" i="1"/>
  <c r="BL62" i="1" s="1"/>
  <c r="AY62" i="1"/>
  <c r="AX62" i="1"/>
  <c r="AW62" i="1"/>
  <c r="AV62" i="1"/>
  <c r="AU62" i="1"/>
  <c r="AT62" i="1"/>
  <c r="AS62" i="1"/>
  <c r="AR62" i="1"/>
  <c r="AQ62" i="1"/>
  <c r="AP62" i="1"/>
  <c r="AO62" i="1"/>
  <c r="O62" i="1"/>
  <c r="K62" i="1"/>
  <c r="L62" i="1" s="1"/>
  <c r="H62" i="1"/>
  <c r="BU61" i="1"/>
  <c r="BP61" i="1"/>
  <c r="BK61" i="1"/>
  <c r="BJ61" i="1"/>
  <c r="BI61" i="1"/>
  <c r="BH61" i="1"/>
  <c r="BG61" i="1"/>
  <c r="BF61" i="1"/>
  <c r="BE61" i="1"/>
  <c r="BD61" i="1"/>
  <c r="BC61" i="1"/>
  <c r="BB61" i="1"/>
  <c r="BA61" i="1"/>
  <c r="AY61" i="1"/>
  <c r="AX61" i="1"/>
  <c r="AW61" i="1"/>
  <c r="AV61" i="1"/>
  <c r="AU61" i="1"/>
  <c r="AT61" i="1"/>
  <c r="AS61" i="1"/>
  <c r="AR61" i="1"/>
  <c r="AQ61" i="1"/>
  <c r="AP61" i="1"/>
  <c r="AO61" i="1"/>
  <c r="AZ61" i="1" s="1"/>
  <c r="O61" i="1"/>
  <c r="K61" i="1"/>
  <c r="L61" i="1" s="1"/>
  <c r="H61" i="1"/>
  <c r="BU60" i="1"/>
  <c r="BP60" i="1"/>
  <c r="BK60" i="1"/>
  <c r="BJ60" i="1"/>
  <c r="BI60" i="1"/>
  <c r="BH60" i="1"/>
  <c r="BG60" i="1"/>
  <c r="BF60" i="1"/>
  <c r="BE60" i="1"/>
  <c r="BD60" i="1"/>
  <c r="BC60" i="1"/>
  <c r="BB60" i="1"/>
  <c r="BA60" i="1"/>
  <c r="BL60" i="1" s="1"/>
  <c r="AY60" i="1"/>
  <c r="AX60" i="1"/>
  <c r="AW60" i="1"/>
  <c r="AV60" i="1"/>
  <c r="AU60" i="1"/>
  <c r="AT60" i="1"/>
  <c r="AS60" i="1"/>
  <c r="AR60" i="1"/>
  <c r="AQ60" i="1"/>
  <c r="AP60" i="1"/>
  <c r="AO60" i="1"/>
  <c r="O60" i="1"/>
  <c r="K60" i="1"/>
  <c r="L60" i="1" s="1"/>
  <c r="BU59" i="1"/>
  <c r="BP59" i="1"/>
  <c r="BK59" i="1"/>
  <c r="BJ59" i="1"/>
  <c r="BI59" i="1"/>
  <c r="BH59" i="1"/>
  <c r="BG59" i="1"/>
  <c r="BF59" i="1"/>
  <c r="BE59" i="1"/>
  <c r="BD59" i="1"/>
  <c r="BC59" i="1"/>
  <c r="BB59" i="1"/>
  <c r="BA59" i="1"/>
  <c r="BL59" i="1" s="1"/>
  <c r="AY59" i="1"/>
  <c r="AX59" i="1"/>
  <c r="AW59" i="1"/>
  <c r="AV59" i="1"/>
  <c r="AU59" i="1"/>
  <c r="AT59" i="1"/>
  <c r="AS59" i="1"/>
  <c r="AR59" i="1"/>
  <c r="AQ59" i="1"/>
  <c r="AP59" i="1"/>
  <c r="AO59" i="1"/>
  <c r="AZ59" i="1" s="1"/>
  <c r="BM59" i="1" s="1"/>
  <c r="BQ59" i="1" s="1"/>
  <c r="O59" i="1"/>
  <c r="K59" i="1"/>
  <c r="L59" i="1" s="1"/>
  <c r="BU58" i="1"/>
  <c r="BP58" i="1"/>
  <c r="BK58" i="1"/>
  <c r="BJ58" i="1"/>
  <c r="BI58" i="1"/>
  <c r="BH58" i="1"/>
  <c r="BG58" i="1"/>
  <c r="BF58" i="1"/>
  <c r="BE58" i="1"/>
  <c r="BD58" i="1"/>
  <c r="BL58" i="1" s="1"/>
  <c r="BC58" i="1"/>
  <c r="BB58" i="1"/>
  <c r="BA58" i="1"/>
  <c r="AY58" i="1"/>
  <c r="AX58" i="1"/>
  <c r="AW58" i="1"/>
  <c r="AV58" i="1"/>
  <c r="AU58" i="1"/>
  <c r="AT58" i="1"/>
  <c r="AS58" i="1"/>
  <c r="AR58" i="1"/>
  <c r="AZ58" i="1" s="1"/>
  <c r="AQ58" i="1"/>
  <c r="AP58" i="1"/>
  <c r="AO58" i="1"/>
  <c r="O58" i="1"/>
  <c r="H58" i="1"/>
  <c r="K58" i="1" s="1"/>
  <c r="L58" i="1" s="1"/>
  <c r="BU57" i="1"/>
  <c r="BP57" i="1"/>
  <c r="BK57" i="1"/>
  <c r="BJ57" i="1"/>
  <c r="BI57" i="1"/>
  <c r="BH57" i="1"/>
  <c r="BG57" i="1"/>
  <c r="BF57" i="1"/>
  <c r="BE57" i="1"/>
  <c r="BD57" i="1"/>
  <c r="BL57" i="1" s="1"/>
  <c r="BC57" i="1"/>
  <c r="BB57" i="1"/>
  <c r="BA57" i="1"/>
  <c r="AY57" i="1"/>
  <c r="AX57" i="1"/>
  <c r="AW57" i="1"/>
  <c r="AV57" i="1"/>
  <c r="AU57" i="1"/>
  <c r="AT57" i="1"/>
  <c r="AS57" i="1"/>
  <c r="AR57" i="1"/>
  <c r="AZ57" i="1" s="1"/>
  <c r="AQ57" i="1"/>
  <c r="AP57" i="1"/>
  <c r="AO57" i="1"/>
  <c r="O57" i="1"/>
  <c r="L57" i="1"/>
  <c r="K57" i="1"/>
  <c r="H57" i="1"/>
  <c r="BU56" i="1"/>
  <c r="BP56" i="1"/>
  <c r="BK56" i="1"/>
  <c r="BJ56" i="1"/>
  <c r="BI56" i="1"/>
  <c r="BH56" i="1"/>
  <c r="BG56" i="1"/>
  <c r="BF56" i="1"/>
  <c r="BE56" i="1"/>
  <c r="BD56" i="1"/>
  <c r="BL56" i="1" s="1"/>
  <c r="BC56" i="1"/>
  <c r="BB56" i="1"/>
  <c r="BA56" i="1"/>
  <c r="AY56" i="1"/>
  <c r="AX56" i="1"/>
  <c r="AW56" i="1"/>
  <c r="AV56" i="1"/>
  <c r="AU56" i="1"/>
  <c r="AT56" i="1"/>
  <c r="AS56" i="1"/>
  <c r="AR56" i="1"/>
  <c r="AZ56" i="1" s="1"/>
  <c r="AQ56" i="1"/>
  <c r="AP56" i="1"/>
  <c r="AO56" i="1"/>
  <c r="O56" i="1"/>
  <c r="L56" i="1"/>
  <c r="K56" i="1"/>
  <c r="H56" i="1"/>
  <c r="BU55" i="1"/>
  <c r="BP55" i="1"/>
  <c r="BK55" i="1"/>
  <c r="BJ55" i="1"/>
  <c r="BI55" i="1"/>
  <c r="BH55" i="1"/>
  <c r="BG55" i="1"/>
  <c r="BF55" i="1"/>
  <c r="BE55" i="1"/>
  <c r="BD55" i="1"/>
  <c r="BL55" i="1" s="1"/>
  <c r="BC55" i="1"/>
  <c r="BB55" i="1"/>
  <c r="BA55" i="1"/>
  <c r="AY55" i="1"/>
  <c r="AX55" i="1"/>
  <c r="AW55" i="1"/>
  <c r="AV55" i="1"/>
  <c r="AU55" i="1"/>
  <c r="AT55" i="1"/>
  <c r="AS55" i="1"/>
  <c r="AR55" i="1"/>
  <c r="AZ55" i="1" s="1"/>
  <c r="AQ55" i="1"/>
  <c r="AP55" i="1"/>
  <c r="AO55" i="1"/>
  <c r="O55" i="1"/>
  <c r="L55" i="1"/>
  <c r="K55" i="1"/>
  <c r="H55" i="1"/>
  <c r="BU54" i="1"/>
  <c r="BP54" i="1"/>
  <c r="BK54" i="1"/>
  <c r="BJ54" i="1"/>
  <c r="BI54" i="1"/>
  <c r="BH54" i="1"/>
  <c r="BG54" i="1"/>
  <c r="BF54" i="1"/>
  <c r="BE54" i="1"/>
  <c r="BD54" i="1"/>
  <c r="BL54" i="1" s="1"/>
  <c r="BC54" i="1"/>
  <c r="BB54" i="1"/>
  <c r="BA54" i="1"/>
  <c r="AY54" i="1"/>
  <c r="AX54" i="1"/>
  <c r="AW54" i="1"/>
  <c r="AV54" i="1"/>
  <c r="AU54" i="1"/>
  <c r="AT54" i="1"/>
  <c r="AS54" i="1"/>
  <c r="AR54" i="1"/>
  <c r="AZ54" i="1" s="1"/>
  <c r="AQ54" i="1"/>
  <c r="AP54" i="1"/>
  <c r="AO54" i="1"/>
  <c r="O54" i="1"/>
  <c r="L54" i="1"/>
  <c r="K54" i="1"/>
  <c r="H54" i="1"/>
  <c r="BU53" i="1"/>
  <c r="BP53" i="1"/>
  <c r="BK53" i="1"/>
  <c r="BJ53" i="1"/>
  <c r="BI53" i="1"/>
  <c r="BH53" i="1"/>
  <c r="BG53" i="1"/>
  <c r="BF53" i="1"/>
  <c r="BE53" i="1"/>
  <c r="BD53" i="1"/>
  <c r="BL53" i="1" s="1"/>
  <c r="BC53" i="1"/>
  <c r="BB53" i="1"/>
  <c r="BA53" i="1"/>
  <c r="AY53" i="1"/>
  <c r="AX53" i="1"/>
  <c r="AW53" i="1"/>
  <c r="AV53" i="1"/>
  <c r="AU53" i="1"/>
  <c r="AT53" i="1"/>
  <c r="AS53" i="1"/>
  <c r="AR53" i="1"/>
  <c r="AZ53" i="1" s="1"/>
  <c r="AQ53" i="1"/>
  <c r="AP53" i="1"/>
  <c r="AO53" i="1"/>
  <c r="O53" i="1"/>
  <c r="L53" i="1"/>
  <c r="K53" i="1"/>
  <c r="H53" i="1"/>
  <c r="BU52" i="1"/>
  <c r="BP52" i="1"/>
  <c r="BK52" i="1"/>
  <c r="BJ52" i="1"/>
  <c r="BI52" i="1"/>
  <c r="BH52" i="1"/>
  <c r="BG52" i="1"/>
  <c r="BF52" i="1"/>
  <c r="BE52" i="1"/>
  <c r="BD52" i="1"/>
  <c r="BL52" i="1" s="1"/>
  <c r="BC52" i="1"/>
  <c r="BB52" i="1"/>
  <c r="BA52" i="1"/>
  <c r="AY52" i="1"/>
  <c r="AX52" i="1"/>
  <c r="AW52" i="1"/>
  <c r="AV52" i="1"/>
  <c r="AU52" i="1"/>
  <c r="AT52" i="1"/>
  <c r="AS52" i="1"/>
  <c r="AR52" i="1"/>
  <c r="AZ52" i="1" s="1"/>
  <c r="AQ52" i="1"/>
  <c r="AP52" i="1"/>
  <c r="AO52" i="1"/>
  <c r="O52" i="1"/>
  <c r="L52" i="1"/>
  <c r="K52" i="1"/>
  <c r="H52" i="1"/>
  <c r="BU51" i="1"/>
  <c r="BP51" i="1"/>
  <c r="BK51" i="1"/>
  <c r="BJ51" i="1"/>
  <c r="BI51" i="1"/>
  <c r="BH51" i="1"/>
  <c r="BG51" i="1"/>
  <c r="BF51" i="1"/>
  <c r="BE51" i="1"/>
  <c r="BD51" i="1"/>
  <c r="BL51" i="1" s="1"/>
  <c r="BC51" i="1"/>
  <c r="BB51" i="1"/>
  <c r="BA51" i="1"/>
  <c r="AY51" i="1"/>
  <c r="AX51" i="1"/>
  <c r="AW51" i="1"/>
  <c r="AV51" i="1"/>
  <c r="AU51" i="1"/>
  <c r="AT51" i="1"/>
  <c r="AS51" i="1"/>
  <c r="AR51" i="1"/>
  <c r="AZ51" i="1" s="1"/>
  <c r="AQ51" i="1"/>
  <c r="AP51" i="1"/>
  <c r="AO51" i="1"/>
  <c r="O51" i="1"/>
  <c r="L51" i="1"/>
  <c r="K51" i="1"/>
  <c r="H51" i="1"/>
  <c r="BU50" i="1"/>
  <c r="BP50" i="1"/>
  <c r="BK50" i="1"/>
  <c r="BJ50" i="1"/>
  <c r="BI50" i="1"/>
  <c r="BH50" i="1"/>
  <c r="BG50" i="1"/>
  <c r="BF50" i="1"/>
  <c r="BE50" i="1"/>
  <c r="BD50" i="1"/>
  <c r="BL50" i="1" s="1"/>
  <c r="BC50" i="1"/>
  <c r="BB50" i="1"/>
  <c r="BA50" i="1"/>
  <c r="AY50" i="1"/>
  <c r="AX50" i="1"/>
  <c r="AW50" i="1"/>
  <c r="AV50" i="1"/>
  <c r="AU50" i="1"/>
  <c r="AT50" i="1"/>
  <c r="AS50" i="1"/>
  <c r="AR50" i="1"/>
  <c r="AZ50" i="1" s="1"/>
  <c r="AQ50" i="1"/>
  <c r="AP50" i="1"/>
  <c r="AO50" i="1"/>
  <c r="O50" i="1"/>
  <c r="L50" i="1"/>
  <c r="K50" i="1"/>
  <c r="H50" i="1"/>
  <c r="BU49" i="1"/>
  <c r="BP49" i="1"/>
  <c r="BK49" i="1"/>
  <c r="BJ49" i="1"/>
  <c r="BI49" i="1"/>
  <c r="BH49" i="1"/>
  <c r="BG49" i="1"/>
  <c r="BF49" i="1"/>
  <c r="BE49" i="1"/>
  <c r="BD49" i="1"/>
  <c r="BL49" i="1" s="1"/>
  <c r="BC49" i="1"/>
  <c r="BB49" i="1"/>
  <c r="BA49" i="1"/>
  <c r="AY49" i="1"/>
  <c r="AX49" i="1"/>
  <c r="AW49" i="1"/>
  <c r="AV49" i="1"/>
  <c r="AU49" i="1"/>
  <c r="AT49" i="1"/>
  <c r="AS49" i="1"/>
  <c r="AR49" i="1"/>
  <c r="AZ49" i="1" s="1"/>
  <c r="AQ49" i="1"/>
  <c r="AP49" i="1"/>
  <c r="AO49" i="1"/>
  <c r="O49" i="1"/>
  <c r="L49" i="1"/>
  <c r="K49" i="1"/>
  <c r="H49" i="1"/>
  <c r="BU48" i="1"/>
  <c r="BP48" i="1"/>
  <c r="BK48" i="1"/>
  <c r="BJ48" i="1"/>
  <c r="BI48" i="1"/>
  <c r="BH48" i="1"/>
  <c r="BG48" i="1"/>
  <c r="BF48" i="1"/>
  <c r="BE48" i="1"/>
  <c r="BD48" i="1"/>
  <c r="BL48" i="1" s="1"/>
  <c r="BC48" i="1"/>
  <c r="BB48" i="1"/>
  <c r="BA48" i="1"/>
  <c r="AY48" i="1"/>
  <c r="AX48" i="1"/>
  <c r="AW48" i="1"/>
  <c r="AV48" i="1"/>
  <c r="AU48" i="1"/>
  <c r="AT48" i="1"/>
  <c r="AS48" i="1"/>
  <c r="AR48" i="1"/>
  <c r="AZ48" i="1" s="1"/>
  <c r="AQ48" i="1"/>
  <c r="AP48" i="1"/>
  <c r="AO48" i="1"/>
  <c r="O48" i="1"/>
  <c r="L48" i="1"/>
  <c r="K48" i="1"/>
  <c r="H48" i="1"/>
  <c r="BU47" i="1"/>
  <c r="BP47" i="1"/>
  <c r="BK47" i="1"/>
  <c r="BJ47" i="1"/>
  <c r="BI47" i="1"/>
  <c r="BH47" i="1"/>
  <c r="BG47" i="1"/>
  <c r="BF47" i="1"/>
  <c r="BE47" i="1"/>
  <c r="BD47" i="1"/>
  <c r="BL47" i="1" s="1"/>
  <c r="BC47" i="1"/>
  <c r="BB47" i="1"/>
  <c r="BA47" i="1"/>
  <c r="AY47" i="1"/>
  <c r="AX47" i="1"/>
  <c r="AW47" i="1"/>
  <c r="AV47" i="1"/>
  <c r="AU47" i="1"/>
  <c r="AT47" i="1"/>
  <c r="AS47" i="1"/>
  <c r="AR47" i="1"/>
  <c r="AZ47" i="1" s="1"/>
  <c r="AQ47" i="1"/>
  <c r="AP47" i="1"/>
  <c r="AO47" i="1"/>
  <c r="O47" i="1"/>
  <c r="L47" i="1"/>
  <c r="K47" i="1"/>
  <c r="H47" i="1"/>
  <c r="BU46" i="1"/>
  <c r="BP46" i="1"/>
  <c r="BK46" i="1"/>
  <c r="BJ46" i="1"/>
  <c r="BI46" i="1"/>
  <c r="BH46" i="1"/>
  <c r="BG46" i="1"/>
  <c r="BF46" i="1"/>
  <c r="BE46" i="1"/>
  <c r="BD46" i="1"/>
  <c r="BL46" i="1" s="1"/>
  <c r="BC46" i="1"/>
  <c r="BB46" i="1"/>
  <c r="BA46" i="1"/>
  <c r="AY46" i="1"/>
  <c r="AX46" i="1"/>
  <c r="AW46" i="1"/>
  <c r="AV46" i="1"/>
  <c r="AU46" i="1"/>
  <c r="AT46" i="1"/>
  <c r="AS46" i="1"/>
  <c r="AR46" i="1"/>
  <c r="AZ46" i="1" s="1"/>
  <c r="AQ46" i="1"/>
  <c r="AP46" i="1"/>
  <c r="AO46" i="1"/>
  <c r="O46" i="1"/>
  <c r="L46" i="1"/>
  <c r="K46" i="1"/>
  <c r="H46" i="1"/>
  <c r="BU45" i="1"/>
  <c r="BP45" i="1"/>
  <c r="BK45" i="1"/>
  <c r="BJ45" i="1"/>
  <c r="BI45" i="1"/>
  <c r="BH45" i="1"/>
  <c r="BG45" i="1"/>
  <c r="BF45" i="1"/>
  <c r="BE45" i="1"/>
  <c r="BD45" i="1"/>
  <c r="BL45" i="1" s="1"/>
  <c r="BC45" i="1"/>
  <c r="BB45" i="1"/>
  <c r="BA45" i="1"/>
  <c r="AY45" i="1"/>
  <c r="AX45" i="1"/>
  <c r="AW45" i="1"/>
  <c r="AV45" i="1"/>
  <c r="AU45" i="1"/>
  <c r="AT45" i="1"/>
  <c r="AS45" i="1"/>
  <c r="AR45" i="1"/>
  <c r="AZ45" i="1" s="1"/>
  <c r="AQ45" i="1"/>
  <c r="AP45" i="1"/>
  <c r="AO45" i="1"/>
  <c r="O45" i="1"/>
  <c r="L45" i="1"/>
  <c r="K45" i="1"/>
  <c r="H45" i="1"/>
  <c r="BU44" i="1"/>
  <c r="BP44" i="1"/>
  <c r="BK44" i="1"/>
  <c r="BJ44" i="1"/>
  <c r="BI44" i="1"/>
  <c r="BH44" i="1"/>
  <c r="BG44" i="1"/>
  <c r="BF44" i="1"/>
  <c r="BE44" i="1"/>
  <c r="BD44" i="1"/>
  <c r="BL44" i="1" s="1"/>
  <c r="BC44" i="1"/>
  <c r="BB44" i="1"/>
  <c r="BA44" i="1"/>
  <c r="AY44" i="1"/>
  <c r="AX44" i="1"/>
  <c r="AW44" i="1"/>
  <c r="AV44" i="1"/>
  <c r="AU44" i="1"/>
  <c r="AT44" i="1"/>
  <c r="AS44" i="1"/>
  <c r="AR44" i="1"/>
  <c r="AZ44" i="1" s="1"/>
  <c r="AQ44" i="1"/>
  <c r="AP44" i="1"/>
  <c r="AO44" i="1"/>
  <c r="O44" i="1"/>
  <c r="L44" i="1"/>
  <c r="K44" i="1"/>
  <c r="H44" i="1"/>
  <c r="BU43" i="1"/>
  <c r="BP43" i="1"/>
  <c r="BK43" i="1"/>
  <c r="BJ43" i="1"/>
  <c r="BI43" i="1"/>
  <c r="BH43" i="1"/>
  <c r="BG43" i="1"/>
  <c r="BF43" i="1"/>
  <c r="BE43" i="1"/>
  <c r="BD43" i="1"/>
  <c r="BL43" i="1" s="1"/>
  <c r="BC43" i="1"/>
  <c r="BB43" i="1"/>
  <c r="BA43" i="1"/>
  <c r="AY43" i="1"/>
  <c r="AX43" i="1"/>
  <c r="AW43" i="1"/>
  <c r="AV43" i="1"/>
  <c r="AU43" i="1"/>
  <c r="AT43" i="1"/>
  <c r="AS43" i="1"/>
  <c r="AR43" i="1"/>
  <c r="AZ43" i="1" s="1"/>
  <c r="AQ43" i="1"/>
  <c r="AP43" i="1"/>
  <c r="AO43" i="1"/>
  <c r="O43" i="1"/>
  <c r="L43" i="1"/>
  <c r="K43" i="1"/>
  <c r="H43" i="1"/>
  <c r="BU42" i="1"/>
  <c r="BP42" i="1"/>
  <c r="BK42" i="1"/>
  <c r="BJ42" i="1"/>
  <c r="BI42" i="1"/>
  <c r="BH42" i="1"/>
  <c r="BG42" i="1"/>
  <c r="BF42" i="1"/>
  <c r="BE42" i="1"/>
  <c r="BD42" i="1"/>
  <c r="BL42" i="1" s="1"/>
  <c r="BC42" i="1"/>
  <c r="BB42" i="1"/>
  <c r="BA42" i="1"/>
  <c r="AY42" i="1"/>
  <c r="AX42" i="1"/>
  <c r="AW42" i="1"/>
  <c r="AV42" i="1"/>
  <c r="AU42" i="1"/>
  <c r="AT42" i="1"/>
  <c r="AS42" i="1"/>
  <c r="AR42" i="1"/>
  <c r="AZ42" i="1" s="1"/>
  <c r="AQ42" i="1"/>
  <c r="AP42" i="1"/>
  <c r="AO42" i="1"/>
  <c r="O42" i="1"/>
  <c r="L42" i="1"/>
  <c r="K42" i="1"/>
  <c r="H42" i="1"/>
  <c r="BU41" i="1"/>
  <c r="BP41" i="1"/>
  <c r="BK41" i="1"/>
  <c r="BJ41" i="1"/>
  <c r="BI41" i="1"/>
  <c r="BH41" i="1"/>
  <c r="BG41" i="1"/>
  <c r="BF41" i="1"/>
  <c r="BE41" i="1"/>
  <c r="BD41" i="1"/>
  <c r="BL41" i="1" s="1"/>
  <c r="BC41" i="1"/>
  <c r="BB41" i="1"/>
  <c r="BA41" i="1"/>
  <c r="AY41" i="1"/>
  <c r="AX41" i="1"/>
  <c r="AW41" i="1"/>
  <c r="AV41" i="1"/>
  <c r="AU41" i="1"/>
  <c r="AT41" i="1"/>
  <c r="AS41" i="1"/>
  <c r="AR41" i="1"/>
  <c r="AZ41" i="1" s="1"/>
  <c r="AQ41" i="1"/>
  <c r="AP41" i="1"/>
  <c r="AO41" i="1"/>
  <c r="O41" i="1"/>
  <c r="L41" i="1"/>
  <c r="K41" i="1"/>
  <c r="H41" i="1"/>
  <c r="BU40" i="1"/>
  <c r="BP40" i="1"/>
  <c r="BK40" i="1"/>
  <c r="BJ40" i="1"/>
  <c r="BI40" i="1"/>
  <c r="BH40" i="1"/>
  <c r="BG40" i="1"/>
  <c r="BF40" i="1"/>
  <c r="BE40" i="1"/>
  <c r="BD40" i="1"/>
  <c r="BL40" i="1" s="1"/>
  <c r="BC40" i="1"/>
  <c r="BB40" i="1"/>
  <c r="BA40" i="1"/>
  <c r="AY40" i="1"/>
  <c r="AX40" i="1"/>
  <c r="AW40" i="1"/>
  <c r="AV40" i="1"/>
  <c r="AU40" i="1"/>
  <c r="AT40" i="1"/>
  <c r="AS40" i="1"/>
  <c r="AR40" i="1"/>
  <c r="AZ40" i="1" s="1"/>
  <c r="AQ40" i="1"/>
  <c r="AP40" i="1"/>
  <c r="AO40" i="1"/>
  <c r="O40" i="1"/>
  <c r="L40" i="1"/>
  <c r="K40" i="1"/>
  <c r="H40" i="1"/>
  <c r="BU39" i="1"/>
  <c r="BP39" i="1"/>
  <c r="BK39" i="1"/>
  <c r="BJ39" i="1"/>
  <c r="BI39" i="1"/>
  <c r="BH39" i="1"/>
  <c r="BG39" i="1"/>
  <c r="BF39" i="1"/>
  <c r="BE39" i="1"/>
  <c r="BD39" i="1"/>
  <c r="BL39" i="1" s="1"/>
  <c r="BC39" i="1"/>
  <c r="BB39" i="1"/>
  <c r="BA39" i="1"/>
  <c r="AY39" i="1"/>
  <c r="AX39" i="1"/>
  <c r="AW39" i="1"/>
  <c r="AV39" i="1"/>
  <c r="AU39" i="1"/>
  <c r="AT39" i="1"/>
  <c r="AS39" i="1"/>
  <c r="AR39" i="1"/>
  <c r="AZ39" i="1" s="1"/>
  <c r="AQ39" i="1"/>
  <c r="AP39" i="1"/>
  <c r="AO39" i="1"/>
  <c r="O39" i="1"/>
  <c r="L39" i="1"/>
  <c r="K39" i="1"/>
  <c r="H39" i="1"/>
  <c r="BU38" i="1"/>
  <c r="BP38" i="1"/>
  <c r="BK38" i="1"/>
  <c r="BJ38" i="1"/>
  <c r="BI38" i="1"/>
  <c r="BH38" i="1"/>
  <c r="BG38" i="1"/>
  <c r="BF38" i="1"/>
  <c r="BE38" i="1"/>
  <c r="BD38" i="1"/>
  <c r="BL38" i="1" s="1"/>
  <c r="BC38" i="1"/>
  <c r="BB38" i="1"/>
  <c r="BA38" i="1"/>
  <c r="AY38" i="1"/>
  <c r="AX38" i="1"/>
  <c r="AW38" i="1"/>
  <c r="AV38" i="1"/>
  <c r="AU38" i="1"/>
  <c r="AT38" i="1"/>
  <c r="AS38" i="1"/>
  <c r="AR38" i="1"/>
  <c r="AZ38" i="1" s="1"/>
  <c r="AQ38" i="1"/>
  <c r="AP38" i="1"/>
  <c r="AO38" i="1"/>
  <c r="O38" i="1"/>
  <c r="L38" i="1"/>
  <c r="K38" i="1"/>
  <c r="H38" i="1"/>
  <c r="BU37" i="1"/>
  <c r="BP37" i="1"/>
  <c r="BK37" i="1"/>
  <c r="BJ37" i="1"/>
  <c r="BI37" i="1"/>
  <c r="BH37" i="1"/>
  <c r="BG37" i="1"/>
  <c r="BF37" i="1"/>
  <c r="BE37" i="1"/>
  <c r="BD37" i="1"/>
  <c r="BL37" i="1" s="1"/>
  <c r="BC37" i="1"/>
  <c r="BB37" i="1"/>
  <c r="BA37" i="1"/>
  <c r="AY37" i="1"/>
  <c r="AX37" i="1"/>
  <c r="AW37" i="1"/>
  <c r="AV37" i="1"/>
  <c r="AU37" i="1"/>
  <c r="AT37" i="1"/>
  <c r="AS37" i="1"/>
  <c r="AR37" i="1"/>
  <c r="AZ37" i="1" s="1"/>
  <c r="AQ37" i="1"/>
  <c r="AP37" i="1"/>
  <c r="AO37" i="1"/>
  <c r="O37" i="1"/>
  <c r="L37" i="1"/>
  <c r="K37" i="1"/>
  <c r="H37" i="1"/>
  <c r="BU36" i="1"/>
  <c r="BP36" i="1"/>
  <c r="BK36" i="1"/>
  <c r="BJ36" i="1"/>
  <c r="BI36" i="1"/>
  <c r="BH36" i="1"/>
  <c r="BG36" i="1"/>
  <c r="BF36" i="1"/>
  <c r="BE36" i="1"/>
  <c r="BD36" i="1"/>
  <c r="BL36" i="1" s="1"/>
  <c r="BC36" i="1"/>
  <c r="BB36" i="1"/>
  <c r="BA36" i="1"/>
  <c r="AY36" i="1"/>
  <c r="AX36" i="1"/>
  <c r="AW36" i="1"/>
  <c r="AV36" i="1"/>
  <c r="AU36" i="1"/>
  <c r="AT36" i="1"/>
  <c r="AS36" i="1"/>
  <c r="AR36" i="1"/>
  <c r="AZ36" i="1" s="1"/>
  <c r="AQ36" i="1"/>
  <c r="AP36" i="1"/>
  <c r="AO36" i="1"/>
  <c r="O36" i="1"/>
  <c r="L36" i="1"/>
  <c r="K36" i="1"/>
  <c r="H36" i="1"/>
  <c r="BU35" i="1"/>
  <c r="BP35" i="1"/>
  <c r="BK35" i="1"/>
  <c r="BJ35" i="1"/>
  <c r="BI35" i="1"/>
  <c r="BH35" i="1"/>
  <c r="BG35" i="1"/>
  <c r="BF35" i="1"/>
  <c r="BE35" i="1"/>
  <c r="BD35" i="1"/>
  <c r="BL35" i="1" s="1"/>
  <c r="BC35" i="1"/>
  <c r="BB35" i="1"/>
  <c r="BA35" i="1"/>
  <c r="AY35" i="1"/>
  <c r="AX35" i="1"/>
  <c r="AW35" i="1"/>
  <c r="AV35" i="1"/>
  <c r="AU35" i="1"/>
  <c r="AT35" i="1"/>
  <c r="AS35" i="1"/>
  <c r="AR35" i="1"/>
  <c r="AZ35" i="1" s="1"/>
  <c r="AQ35" i="1"/>
  <c r="AP35" i="1"/>
  <c r="AO35" i="1"/>
  <c r="O35" i="1"/>
  <c r="L35" i="1"/>
  <c r="K35" i="1"/>
  <c r="H35" i="1"/>
  <c r="BU34" i="1"/>
  <c r="BP34" i="1"/>
  <c r="BK34" i="1"/>
  <c r="BJ34" i="1"/>
  <c r="BI34" i="1"/>
  <c r="BH34" i="1"/>
  <c r="BG34" i="1"/>
  <c r="BF34" i="1"/>
  <c r="BE34" i="1"/>
  <c r="BD34" i="1"/>
  <c r="BL34" i="1" s="1"/>
  <c r="BC34" i="1"/>
  <c r="BB34" i="1"/>
  <c r="BA34" i="1"/>
  <c r="AY34" i="1"/>
  <c r="AX34" i="1"/>
  <c r="AW34" i="1"/>
  <c r="AV34" i="1"/>
  <c r="AU34" i="1"/>
  <c r="AT34" i="1"/>
  <c r="AS34" i="1"/>
  <c r="AR34" i="1"/>
  <c r="AZ34" i="1" s="1"/>
  <c r="AQ34" i="1"/>
  <c r="AP34" i="1"/>
  <c r="AO34" i="1"/>
  <c r="O34" i="1"/>
  <c r="L34" i="1"/>
  <c r="K34" i="1"/>
  <c r="H34" i="1"/>
  <c r="BU33" i="1"/>
  <c r="BP33" i="1"/>
  <c r="BK33" i="1"/>
  <c r="BJ33" i="1"/>
  <c r="BI33" i="1"/>
  <c r="BH33" i="1"/>
  <c r="BG33" i="1"/>
  <c r="BF33" i="1"/>
  <c r="BE33" i="1"/>
  <c r="BD33" i="1"/>
  <c r="BL33" i="1" s="1"/>
  <c r="BC33" i="1"/>
  <c r="BB33" i="1"/>
  <c r="BA33" i="1"/>
  <c r="AY33" i="1"/>
  <c r="AX33" i="1"/>
  <c r="AW33" i="1"/>
  <c r="AV33" i="1"/>
  <c r="AU33" i="1"/>
  <c r="AT33" i="1"/>
  <c r="AS33" i="1"/>
  <c r="AR33" i="1"/>
  <c r="AZ33" i="1" s="1"/>
  <c r="AQ33" i="1"/>
  <c r="AP33" i="1"/>
  <c r="AO33" i="1"/>
  <c r="O33" i="1"/>
  <c r="L33" i="1"/>
  <c r="K33" i="1"/>
  <c r="H33" i="1"/>
  <c r="BU32" i="1"/>
  <c r="BP32" i="1"/>
  <c r="BK32" i="1"/>
  <c r="BJ32" i="1"/>
  <c r="BI32" i="1"/>
  <c r="BH32" i="1"/>
  <c r="BG32" i="1"/>
  <c r="BF32" i="1"/>
  <c r="BE32" i="1"/>
  <c r="BD32" i="1"/>
  <c r="BL32" i="1" s="1"/>
  <c r="BC32" i="1"/>
  <c r="BB32" i="1"/>
  <c r="BA32" i="1"/>
  <c r="AY32" i="1"/>
  <c r="AX32" i="1"/>
  <c r="AW32" i="1"/>
  <c r="AV32" i="1"/>
  <c r="AU32" i="1"/>
  <c r="AT32" i="1"/>
  <c r="AS32" i="1"/>
  <c r="AR32" i="1"/>
  <c r="AZ32" i="1" s="1"/>
  <c r="AQ32" i="1"/>
  <c r="AP32" i="1"/>
  <c r="AO32" i="1"/>
  <c r="O32" i="1"/>
  <c r="L32" i="1"/>
  <c r="K32" i="1"/>
  <c r="H32" i="1"/>
  <c r="BU31" i="1"/>
  <c r="BP31" i="1"/>
  <c r="BK31" i="1"/>
  <c r="BJ31" i="1"/>
  <c r="BI31" i="1"/>
  <c r="BH31" i="1"/>
  <c r="BG31" i="1"/>
  <c r="BF31" i="1"/>
  <c r="BE31" i="1"/>
  <c r="BD31" i="1"/>
  <c r="BL31" i="1" s="1"/>
  <c r="BC31" i="1"/>
  <c r="BB31" i="1"/>
  <c r="BA31" i="1"/>
  <c r="AY31" i="1"/>
  <c r="AX31" i="1"/>
  <c r="AW31" i="1"/>
  <c r="AV31" i="1"/>
  <c r="AU31" i="1"/>
  <c r="AT31" i="1"/>
  <c r="AS31" i="1"/>
  <c r="AR31" i="1"/>
  <c r="AZ31" i="1" s="1"/>
  <c r="AQ31" i="1"/>
  <c r="AP31" i="1"/>
  <c r="AO31" i="1"/>
  <c r="O31" i="1"/>
  <c r="L31" i="1"/>
  <c r="K31" i="1"/>
  <c r="H31" i="1"/>
  <c r="BU30" i="1"/>
  <c r="BP30" i="1"/>
  <c r="BK30" i="1"/>
  <c r="BJ30" i="1"/>
  <c r="BI30" i="1"/>
  <c r="BH30" i="1"/>
  <c r="BG30" i="1"/>
  <c r="BF30" i="1"/>
  <c r="BE30" i="1"/>
  <c r="BD30" i="1"/>
  <c r="BL30" i="1" s="1"/>
  <c r="BC30" i="1"/>
  <c r="BB30" i="1"/>
  <c r="BA30" i="1"/>
  <c r="AY30" i="1"/>
  <c r="AX30" i="1"/>
  <c r="AW30" i="1"/>
  <c r="AV30" i="1"/>
  <c r="AU30" i="1"/>
  <c r="AT30" i="1"/>
  <c r="AS30" i="1"/>
  <c r="AR30" i="1"/>
  <c r="AZ30" i="1" s="1"/>
  <c r="AQ30" i="1"/>
  <c r="AP30" i="1"/>
  <c r="AO30" i="1"/>
  <c r="O30" i="1"/>
  <c r="L30" i="1"/>
  <c r="K30" i="1"/>
  <c r="H30" i="1"/>
  <c r="BU29" i="1"/>
  <c r="BP29" i="1"/>
  <c r="BK29" i="1"/>
  <c r="BJ29" i="1"/>
  <c r="BI29" i="1"/>
  <c r="BH29" i="1"/>
  <c r="BG29" i="1"/>
  <c r="BF29" i="1"/>
  <c r="BE29" i="1"/>
  <c r="BD29" i="1"/>
  <c r="BL29" i="1" s="1"/>
  <c r="BC29" i="1"/>
  <c r="BB29" i="1"/>
  <c r="BA29" i="1"/>
  <c r="AY29" i="1"/>
  <c r="AX29" i="1"/>
  <c r="AW29" i="1"/>
  <c r="AV29" i="1"/>
  <c r="AU29" i="1"/>
  <c r="AT29" i="1"/>
  <c r="AS29" i="1"/>
  <c r="AR29" i="1"/>
  <c r="AZ29" i="1" s="1"/>
  <c r="AQ29" i="1"/>
  <c r="AP29" i="1"/>
  <c r="AO29" i="1"/>
  <c r="O29" i="1"/>
  <c r="L29" i="1"/>
  <c r="K29" i="1"/>
  <c r="H29" i="1"/>
  <c r="BU28" i="1"/>
  <c r="BP28" i="1"/>
  <c r="BK28" i="1"/>
  <c r="BJ28" i="1"/>
  <c r="BI28" i="1"/>
  <c r="BH28" i="1"/>
  <c r="BG28" i="1"/>
  <c r="BF28" i="1"/>
  <c r="BE28" i="1"/>
  <c r="BD28" i="1"/>
  <c r="BL28" i="1" s="1"/>
  <c r="BC28" i="1"/>
  <c r="BB28" i="1"/>
  <c r="BA28" i="1"/>
  <c r="AY28" i="1"/>
  <c r="AX28" i="1"/>
  <c r="AW28" i="1"/>
  <c r="AV28" i="1"/>
  <c r="AU28" i="1"/>
  <c r="AT28" i="1"/>
  <c r="AS28" i="1"/>
  <c r="AR28" i="1"/>
  <c r="AZ28" i="1" s="1"/>
  <c r="AQ28" i="1"/>
  <c r="AP28" i="1"/>
  <c r="AO28" i="1"/>
  <c r="O28" i="1"/>
  <c r="L28" i="1"/>
  <c r="K28" i="1"/>
  <c r="H28" i="1"/>
  <c r="BU27" i="1"/>
  <c r="BP27" i="1"/>
  <c r="BK27" i="1"/>
  <c r="BJ27" i="1"/>
  <c r="BI27" i="1"/>
  <c r="BH27" i="1"/>
  <c r="BG27" i="1"/>
  <c r="BF27" i="1"/>
  <c r="BE27" i="1"/>
  <c r="BD27" i="1"/>
  <c r="BL27" i="1" s="1"/>
  <c r="BC27" i="1"/>
  <c r="BB27" i="1"/>
  <c r="BA27" i="1"/>
  <c r="AY27" i="1"/>
  <c r="AX27" i="1"/>
  <c r="AW27" i="1"/>
  <c r="AV27" i="1"/>
  <c r="AU27" i="1"/>
  <c r="AT27" i="1"/>
  <c r="AS27" i="1"/>
  <c r="AR27" i="1"/>
  <c r="AZ27" i="1" s="1"/>
  <c r="AQ27" i="1"/>
  <c r="AP27" i="1"/>
  <c r="AO27" i="1"/>
  <c r="O27" i="1"/>
  <c r="L27" i="1"/>
  <c r="K27" i="1"/>
  <c r="H27" i="1"/>
  <c r="BU26" i="1"/>
  <c r="BP26" i="1"/>
  <c r="BK26" i="1"/>
  <c r="BJ26" i="1"/>
  <c r="BI26" i="1"/>
  <c r="BH26" i="1"/>
  <c r="BG26" i="1"/>
  <c r="BF26" i="1"/>
  <c r="BE26" i="1"/>
  <c r="BD26" i="1"/>
  <c r="BL26" i="1" s="1"/>
  <c r="BC26" i="1"/>
  <c r="BB26" i="1"/>
  <c r="BA26" i="1"/>
  <c r="AY26" i="1"/>
  <c r="AX26" i="1"/>
  <c r="AW26" i="1"/>
  <c r="AV26" i="1"/>
  <c r="AU26" i="1"/>
  <c r="AT26" i="1"/>
  <c r="AS26" i="1"/>
  <c r="AR26" i="1"/>
  <c r="AZ26" i="1" s="1"/>
  <c r="AQ26" i="1"/>
  <c r="AP26" i="1"/>
  <c r="AO26" i="1"/>
  <c r="O26" i="1"/>
  <c r="L26" i="1"/>
  <c r="K26" i="1"/>
  <c r="H26" i="1"/>
  <c r="BU25" i="1"/>
  <c r="BP25" i="1"/>
  <c r="BK25" i="1"/>
  <c r="BJ25" i="1"/>
  <c r="BI25" i="1"/>
  <c r="BH25" i="1"/>
  <c r="BG25" i="1"/>
  <c r="BF25" i="1"/>
  <c r="BE25" i="1"/>
  <c r="BD25" i="1"/>
  <c r="BL25" i="1" s="1"/>
  <c r="BC25" i="1"/>
  <c r="BB25" i="1"/>
  <c r="BA25" i="1"/>
  <c r="AY25" i="1"/>
  <c r="AX25" i="1"/>
  <c r="AW25" i="1"/>
  <c r="AV25" i="1"/>
  <c r="AU25" i="1"/>
  <c r="AT25" i="1"/>
  <c r="AS25" i="1"/>
  <c r="AR25" i="1"/>
  <c r="AZ25" i="1" s="1"/>
  <c r="BM25" i="1" s="1"/>
  <c r="BQ25" i="1" s="1"/>
  <c r="AQ25" i="1"/>
  <c r="AP25" i="1"/>
  <c r="AO25" i="1"/>
  <c r="O25" i="1"/>
  <c r="L25" i="1"/>
  <c r="K25" i="1"/>
  <c r="H25" i="1"/>
  <c r="BU24" i="1"/>
  <c r="BP24" i="1"/>
  <c r="BK24" i="1"/>
  <c r="BJ24" i="1"/>
  <c r="BI24" i="1"/>
  <c r="BH24" i="1"/>
  <c r="BG24" i="1"/>
  <c r="BF24" i="1"/>
  <c r="BE24" i="1"/>
  <c r="BD24" i="1"/>
  <c r="BL24" i="1" s="1"/>
  <c r="BC24" i="1"/>
  <c r="BB24" i="1"/>
  <c r="BA24" i="1"/>
  <c r="AY24" i="1"/>
  <c r="AX24" i="1"/>
  <c r="AW24" i="1"/>
  <c r="AV24" i="1"/>
  <c r="AU24" i="1"/>
  <c r="AT24" i="1"/>
  <c r="AS24" i="1"/>
  <c r="AR24" i="1"/>
  <c r="AZ24" i="1" s="1"/>
  <c r="BM24" i="1" s="1"/>
  <c r="BQ24" i="1" s="1"/>
  <c r="AQ24" i="1"/>
  <c r="AP24" i="1"/>
  <c r="AO24" i="1"/>
  <c r="O24" i="1"/>
  <c r="L24" i="1"/>
  <c r="K24" i="1"/>
  <c r="H24" i="1"/>
  <c r="BU23" i="1"/>
  <c r="BP23" i="1"/>
  <c r="BK23" i="1"/>
  <c r="BJ23" i="1"/>
  <c r="BI23" i="1"/>
  <c r="BH23" i="1"/>
  <c r="BG23" i="1"/>
  <c r="BF23" i="1"/>
  <c r="BE23" i="1"/>
  <c r="BD23" i="1"/>
  <c r="BL23" i="1" s="1"/>
  <c r="BC23" i="1"/>
  <c r="BB23" i="1"/>
  <c r="BA23" i="1"/>
  <c r="AY23" i="1"/>
  <c r="AX23" i="1"/>
  <c r="AW23" i="1"/>
  <c r="AV23" i="1"/>
  <c r="AU23" i="1"/>
  <c r="AT23" i="1"/>
  <c r="AS23" i="1"/>
  <c r="AR23" i="1"/>
  <c r="AZ23" i="1" s="1"/>
  <c r="BM23" i="1" s="1"/>
  <c r="BQ23" i="1" s="1"/>
  <c r="AQ23" i="1"/>
  <c r="AP23" i="1"/>
  <c r="AO23" i="1"/>
  <c r="O23" i="1"/>
  <c r="L23" i="1"/>
  <c r="K23" i="1"/>
  <c r="H23" i="1"/>
  <c r="BU22" i="1"/>
  <c r="BP22" i="1"/>
  <c r="BK22" i="1"/>
  <c r="BJ22" i="1"/>
  <c r="BI22" i="1"/>
  <c r="BH22" i="1"/>
  <c r="BG22" i="1"/>
  <c r="BF22" i="1"/>
  <c r="BE22" i="1"/>
  <c r="BD22" i="1"/>
  <c r="BC22" i="1"/>
  <c r="BL22" i="1" s="1"/>
  <c r="BB22" i="1"/>
  <c r="BA22" i="1"/>
  <c r="AY22" i="1"/>
  <c r="AX22" i="1"/>
  <c r="AW22" i="1"/>
  <c r="AV22" i="1"/>
  <c r="AU22" i="1"/>
  <c r="AT22" i="1"/>
  <c r="AS22" i="1"/>
  <c r="AR22" i="1"/>
  <c r="AQ22" i="1"/>
  <c r="AZ22" i="1" s="1"/>
  <c r="BM22" i="1" s="1"/>
  <c r="BQ22" i="1" s="1"/>
  <c r="AP22" i="1"/>
  <c r="AO22" i="1"/>
  <c r="O22" i="1"/>
  <c r="L22" i="1"/>
  <c r="K22" i="1"/>
  <c r="H22" i="1"/>
  <c r="BU21" i="1"/>
  <c r="BP21" i="1"/>
  <c r="BK21" i="1"/>
  <c r="BJ21" i="1"/>
  <c r="BI21" i="1"/>
  <c r="BH21" i="1"/>
  <c r="BG21" i="1"/>
  <c r="BF21" i="1"/>
  <c r="BE21" i="1"/>
  <c r="BD21" i="1"/>
  <c r="BC21" i="1"/>
  <c r="BL21" i="1" s="1"/>
  <c r="BB21" i="1"/>
  <c r="BA21" i="1"/>
  <c r="AY21" i="1"/>
  <c r="AX21" i="1"/>
  <c r="AW21" i="1"/>
  <c r="AV21" i="1"/>
  <c r="AU21" i="1"/>
  <c r="AT21" i="1"/>
  <c r="AS21" i="1"/>
  <c r="AR21" i="1"/>
  <c r="AQ21" i="1"/>
  <c r="AZ21" i="1" s="1"/>
  <c r="BM21" i="1" s="1"/>
  <c r="BQ21" i="1" s="1"/>
  <c r="AP21" i="1"/>
  <c r="AO21" i="1"/>
  <c r="O21" i="1"/>
  <c r="L21" i="1"/>
  <c r="K21" i="1"/>
  <c r="H21" i="1"/>
  <c r="BU20" i="1"/>
  <c r="BP20" i="1"/>
  <c r="BK20" i="1"/>
  <c r="BJ20" i="1"/>
  <c r="BI20" i="1"/>
  <c r="BH20" i="1"/>
  <c r="BG20" i="1"/>
  <c r="BF20" i="1"/>
  <c r="BE20" i="1"/>
  <c r="BD20" i="1"/>
  <c r="BL20" i="1" s="1"/>
  <c r="BC20" i="1"/>
  <c r="BB20" i="1"/>
  <c r="BA20" i="1"/>
  <c r="AY20" i="1"/>
  <c r="AX20" i="1"/>
  <c r="AW20" i="1"/>
  <c r="AV20" i="1"/>
  <c r="AU20" i="1"/>
  <c r="AT20" i="1"/>
  <c r="AS20" i="1"/>
  <c r="AR20" i="1"/>
  <c r="AZ20" i="1" s="1"/>
  <c r="AQ20" i="1"/>
  <c r="AP20" i="1"/>
  <c r="AO20" i="1"/>
  <c r="O20" i="1"/>
  <c r="L20" i="1"/>
  <c r="K20" i="1"/>
  <c r="H20" i="1"/>
  <c r="BU19" i="1"/>
  <c r="BP19" i="1"/>
  <c r="BK19" i="1"/>
  <c r="BJ19" i="1"/>
  <c r="BI19" i="1"/>
  <c r="BH19" i="1"/>
  <c r="BG19" i="1"/>
  <c r="BF19" i="1"/>
  <c r="BE19" i="1"/>
  <c r="BD19" i="1"/>
  <c r="BL19" i="1" s="1"/>
  <c r="BC19" i="1"/>
  <c r="BB19" i="1"/>
  <c r="BA19" i="1"/>
  <c r="AY19" i="1"/>
  <c r="AX19" i="1"/>
  <c r="AW19" i="1"/>
  <c r="AV19" i="1"/>
  <c r="AU19" i="1"/>
  <c r="AT19" i="1"/>
  <c r="AS19" i="1"/>
  <c r="AR19" i="1"/>
  <c r="AZ19" i="1" s="1"/>
  <c r="BM19" i="1" s="1"/>
  <c r="BQ19" i="1" s="1"/>
  <c r="AQ19" i="1"/>
  <c r="AP19" i="1"/>
  <c r="AO19" i="1"/>
  <c r="O19" i="1"/>
  <c r="L19" i="1"/>
  <c r="K19" i="1"/>
  <c r="H19" i="1"/>
  <c r="BU18" i="1"/>
  <c r="BP18" i="1"/>
  <c r="BK18" i="1"/>
  <c r="BJ18" i="1"/>
  <c r="BI18" i="1"/>
  <c r="BH18" i="1"/>
  <c r="BG18" i="1"/>
  <c r="BF18" i="1"/>
  <c r="BE18" i="1"/>
  <c r="BD18" i="1"/>
  <c r="BC18" i="1"/>
  <c r="BL18" i="1" s="1"/>
  <c r="BB18" i="1"/>
  <c r="BA18" i="1"/>
  <c r="AY18" i="1"/>
  <c r="AX18" i="1"/>
  <c r="AW18" i="1"/>
  <c r="AV18" i="1"/>
  <c r="AU18" i="1"/>
  <c r="AT18" i="1"/>
  <c r="AS18" i="1"/>
  <c r="AR18" i="1"/>
  <c r="AQ18" i="1"/>
  <c r="AZ18" i="1" s="1"/>
  <c r="BM18" i="1" s="1"/>
  <c r="BQ18" i="1" s="1"/>
  <c r="AP18" i="1"/>
  <c r="AO18" i="1"/>
  <c r="O18" i="1"/>
  <c r="L18" i="1"/>
  <c r="K18" i="1"/>
  <c r="H18" i="1"/>
  <c r="BU17" i="1"/>
  <c r="BP17" i="1"/>
  <c r="BK17" i="1"/>
  <c r="BJ17" i="1"/>
  <c r="BI17" i="1"/>
  <c r="BH17" i="1"/>
  <c r="BG17" i="1"/>
  <c r="BF17" i="1"/>
  <c r="BE17" i="1"/>
  <c r="BD17" i="1"/>
  <c r="BC17" i="1"/>
  <c r="BL17" i="1" s="1"/>
  <c r="BB17" i="1"/>
  <c r="BA17" i="1"/>
  <c r="AY17" i="1"/>
  <c r="AX17" i="1"/>
  <c r="AW17" i="1"/>
  <c r="AV17" i="1"/>
  <c r="AU17" i="1"/>
  <c r="AT17" i="1"/>
  <c r="AS17" i="1"/>
  <c r="AR17" i="1"/>
  <c r="AQ17" i="1"/>
  <c r="AZ17" i="1" s="1"/>
  <c r="BM17" i="1" s="1"/>
  <c r="BQ17" i="1" s="1"/>
  <c r="AP17" i="1"/>
  <c r="AO17" i="1"/>
  <c r="O17" i="1"/>
  <c r="L17" i="1"/>
  <c r="K17" i="1"/>
  <c r="H17" i="1"/>
  <c r="BU16" i="1"/>
  <c r="BP16" i="1"/>
  <c r="BK16" i="1"/>
  <c r="BJ16" i="1"/>
  <c r="BI16" i="1"/>
  <c r="BH16" i="1"/>
  <c r="BG16" i="1"/>
  <c r="BF16" i="1"/>
  <c r="BE16" i="1"/>
  <c r="BD16" i="1"/>
  <c r="BL16" i="1" s="1"/>
  <c r="BC16" i="1"/>
  <c r="BB16" i="1"/>
  <c r="BA16" i="1"/>
  <c r="AY16" i="1"/>
  <c r="AX16" i="1"/>
  <c r="AW16" i="1"/>
  <c r="AV16" i="1"/>
  <c r="AU16" i="1"/>
  <c r="AT16" i="1"/>
  <c r="AS16" i="1"/>
  <c r="AR16" i="1"/>
  <c r="AZ16" i="1" s="1"/>
  <c r="AQ16" i="1"/>
  <c r="AP16" i="1"/>
  <c r="AO16" i="1"/>
  <c r="O16" i="1"/>
  <c r="L16" i="1"/>
  <c r="K16" i="1"/>
  <c r="H16" i="1"/>
  <c r="BU15" i="1"/>
  <c r="BP15" i="1"/>
  <c r="BK15" i="1"/>
  <c r="BJ15" i="1"/>
  <c r="BI15" i="1"/>
  <c r="BH15" i="1"/>
  <c r="BG15" i="1"/>
  <c r="BF15" i="1"/>
  <c r="BE15" i="1"/>
  <c r="BD15" i="1"/>
  <c r="BL15" i="1" s="1"/>
  <c r="BC15" i="1"/>
  <c r="BB15" i="1"/>
  <c r="BA15" i="1"/>
  <c r="AY15" i="1"/>
  <c r="AX15" i="1"/>
  <c r="AW15" i="1"/>
  <c r="AV15" i="1"/>
  <c r="AU15" i="1"/>
  <c r="AT15" i="1"/>
  <c r="AS15" i="1"/>
  <c r="AR15" i="1"/>
  <c r="AZ15" i="1" s="1"/>
  <c r="AQ15" i="1"/>
  <c r="AP15" i="1"/>
  <c r="AO15" i="1"/>
  <c r="O15" i="1"/>
  <c r="L15" i="1"/>
  <c r="K15" i="1"/>
  <c r="H15" i="1"/>
  <c r="BU14" i="1"/>
  <c r="BP14" i="1"/>
  <c r="BK14" i="1"/>
  <c r="BJ14" i="1"/>
  <c r="BI14" i="1"/>
  <c r="BH14" i="1"/>
  <c r="BG14" i="1"/>
  <c r="BF14" i="1"/>
  <c r="BE14" i="1"/>
  <c r="BD14" i="1"/>
  <c r="BC14" i="1"/>
  <c r="BL14" i="1" s="1"/>
  <c r="BB14" i="1"/>
  <c r="BA14" i="1"/>
  <c r="AY14" i="1"/>
  <c r="AX14" i="1"/>
  <c r="AW14" i="1"/>
  <c r="AV14" i="1"/>
  <c r="AU14" i="1"/>
  <c r="AT14" i="1"/>
  <c r="AS14" i="1"/>
  <c r="AR14" i="1"/>
  <c r="AQ14" i="1"/>
  <c r="AZ14" i="1" s="1"/>
  <c r="BM14" i="1" s="1"/>
  <c r="BQ14" i="1" s="1"/>
  <c r="AP14" i="1"/>
  <c r="AO14" i="1"/>
  <c r="O14" i="1"/>
  <c r="L14" i="1"/>
  <c r="K14" i="1"/>
  <c r="H14" i="1"/>
  <c r="BU13" i="1"/>
  <c r="BP13" i="1"/>
  <c r="BK13" i="1"/>
  <c r="BJ13" i="1"/>
  <c r="BI13" i="1"/>
  <c r="BH13" i="1"/>
  <c r="BG13" i="1"/>
  <c r="BF13" i="1"/>
  <c r="BE13" i="1"/>
  <c r="BD13" i="1"/>
  <c r="BC13" i="1"/>
  <c r="BL13" i="1" s="1"/>
  <c r="BB13" i="1"/>
  <c r="BA13" i="1"/>
  <c r="AY13" i="1"/>
  <c r="AX13" i="1"/>
  <c r="AW13" i="1"/>
  <c r="AV13" i="1"/>
  <c r="AU13" i="1"/>
  <c r="AT13" i="1"/>
  <c r="AS13" i="1"/>
  <c r="AR13" i="1"/>
  <c r="AQ13" i="1"/>
  <c r="AZ13" i="1" s="1"/>
  <c r="BM13" i="1" s="1"/>
  <c r="BQ13" i="1" s="1"/>
  <c r="AP13" i="1"/>
  <c r="AO13" i="1"/>
  <c r="O13" i="1"/>
  <c r="L13" i="1"/>
  <c r="K13" i="1"/>
  <c r="H13" i="1"/>
  <c r="BU12" i="1"/>
  <c r="BP12" i="1"/>
  <c r="BK12" i="1"/>
  <c r="BJ12" i="1"/>
  <c r="BI12" i="1"/>
  <c r="BH12" i="1"/>
  <c r="BG12" i="1"/>
  <c r="BF12" i="1"/>
  <c r="BE12" i="1"/>
  <c r="BD12" i="1"/>
  <c r="BL12" i="1" s="1"/>
  <c r="BC12" i="1"/>
  <c r="BB12" i="1"/>
  <c r="BA12" i="1"/>
  <c r="AY12" i="1"/>
  <c r="AX12" i="1"/>
  <c r="AW12" i="1"/>
  <c r="AV12" i="1"/>
  <c r="AU12" i="1"/>
  <c r="AT12" i="1"/>
  <c r="AS12" i="1"/>
  <c r="AR12" i="1"/>
  <c r="AZ12" i="1" s="1"/>
  <c r="AQ12" i="1"/>
  <c r="AP12" i="1"/>
  <c r="AO12" i="1"/>
  <c r="O12" i="1"/>
  <c r="L12" i="1"/>
  <c r="K12" i="1"/>
  <c r="H12" i="1"/>
  <c r="BU11" i="1"/>
  <c r="BP11" i="1"/>
  <c r="BK11" i="1"/>
  <c r="BJ11" i="1"/>
  <c r="BI11" i="1"/>
  <c r="BH11" i="1"/>
  <c r="BG11" i="1"/>
  <c r="BF11" i="1"/>
  <c r="BE11" i="1"/>
  <c r="BD11" i="1"/>
  <c r="BL11" i="1" s="1"/>
  <c r="BC11" i="1"/>
  <c r="BB11" i="1"/>
  <c r="BA11" i="1"/>
  <c r="AY11" i="1"/>
  <c r="AX11" i="1"/>
  <c r="AW11" i="1"/>
  <c r="AV11" i="1"/>
  <c r="AU11" i="1"/>
  <c r="AT11" i="1"/>
  <c r="AS11" i="1"/>
  <c r="AR11" i="1"/>
  <c r="AZ11" i="1" s="1"/>
  <c r="AQ11" i="1"/>
  <c r="AP11" i="1"/>
  <c r="AO11" i="1"/>
  <c r="O11" i="1"/>
  <c r="L11" i="1"/>
  <c r="K11" i="1"/>
  <c r="H11" i="1"/>
  <c r="BU10" i="1"/>
  <c r="BP10" i="1"/>
  <c r="BK10" i="1"/>
  <c r="BJ10" i="1"/>
  <c r="BI10" i="1"/>
  <c r="BH10" i="1"/>
  <c r="BG10" i="1"/>
  <c r="BF10" i="1"/>
  <c r="BE10" i="1"/>
  <c r="BD10" i="1"/>
  <c r="BC10" i="1"/>
  <c r="BL10" i="1" s="1"/>
  <c r="BB10" i="1"/>
  <c r="BA10" i="1"/>
  <c r="AY10" i="1"/>
  <c r="AX10" i="1"/>
  <c r="AW10" i="1"/>
  <c r="AV10" i="1"/>
  <c r="AU10" i="1"/>
  <c r="AT10" i="1"/>
  <c r="AS10" i="1"/>
  <c r="AR10" i="1"/>
  <c r="AQ10" i="1"/>
  <c r="AZ10" i="1" s="1"/>
  <c r="BM10" i="1" s="1"/>
  <c r="BQ10" i="1" s="1"/>
  <c r="AP10" i="1"/>
  <c r="AO10" i="1"/>
  <c r="O10" i="1"/>
  <c r="L10" i="1"/>
  <c r="K10" i="1"/>
  <c r="H10" i="1"/>
  <c r="BU9" i="1"/>
  <c r="BP9" i="1"/>
  <c r="BK9" i="1"/>
  <c r="BJ9" i="1"/>
  <c r="BI9" i="1"/>
  <c r="BH9" i="1"/>
  <c r="BG9" i="1"/>
  <c r="BF9" i="1"/>
  <c r="BE9" i="1"/>
  <c r="BD9" i="1"/>
  <c r="BC9" i="1"/>
  <c r="BL9" i="1" s="1"/>
  <c r="BB9" i="1"/>
  <c r="BA9" i="1"/>
  <c r="AY9" i="1"/>
  <c r="AX9" i="1"/>
  <c r="AW9" i="1"/>
  <c r="AV9" i="1"/>
  <c r="AU9" i="1"/>
  <c r="AT9" i="1"/>
  <c r="AS9" i="1"/>
  <c r="AR9" i="1"/>
  <c r="AQ9" i="1"/>
  <c r="AZ9" i="1" s="1"/>
  <c r="BM9" i="1" s="1"/>
  <c r="BQ9" i="1" s="1"/>
  <c r="AP9" i="1"/>
  <c r="AO9" i="1"/>
  <c r="O9" i="1"/>
  <c r="L9" i="1"/>
  <c r="K9" i="1"/>
  <c r="H9" i="1"/>
  <c r="BU8" i="1"/>
  <c r="BP8" i="1"/>
  <c r="BK8" i="1"/>
  <c r="BJ8" i="1"/>
  <c r="BI8" i="1"/>
  <c r="BH8" i="1"/>
  <c r="BG8" i="1"/>
  <c r="BF8" i="1"/>
  <c r="BE8" i="1"/>
  <c r="BD8" i="1"/>
  <c r="BL8" i="1" s="1"/>
  <c r="BC8" i="1"/>
  <c r="BB8" i="1"/>
  <c r="BA8" i="1"/>
  <c r="AY8" i="1"/>
  <c r="AX8" i="1"/>
  <c r="AW8" i="1"/>
  <c r="AV8" i="1"/>
  <c r="AU8" i="1"/>
  <c r="AT8" i="1"/>
  <c r="AS8" i="1"/>
  <c r="AR8" i="1"/>
  <c r="AQ8" i="1"/>
  <c r="AZ8" i="1" s="1"/>
  <c r="BM8" i="1" s="1"/>
  <c r="BQ8" i="1" s="1"/>
  <c r="AP8" i="1"/>
  <c r="AO8" i="1"/>
  <c r="O8" i="1"/>
  <c r="L8" i="1"/>
  <c r="K8" i="1"/>
  <c r="H8" i="1"/>
  <c r="BU7" i="1"/>
  <c r="BP7" i="1"/>
  <c r="BK7" i="1"/>
  <c r="BJ7" i="1"/>
  <c r="BI7" i="1"/>
  <c r="BH7" i="1"/>
  <c r="BG7" i="1"/>
  <c r="BF7" i="1"/>
  <c r="BE7" i="1"/>
  <c r="BD7" i="1"/>
  <c r="BL7" i="1" s="1"/>
  <c r="BC7" i="1"/>
  <c r="BB7" i="1"/>
  <c r="BA7" i="1"/>
  <c r="AY7" i="1"/>
  <c r="AX7" i="1"/>
  <c r="AW7" i="1"/>
  <c r="AV7" i="1"/>
  <c r="AU7" i="1"/>
  <c r="AT7" i="1"/>
  <c r="AS7" i="1"/>
  <c r="AR7" i="1"/>
  <c r="AZ7" i="1" s="1"/>
  <c r="AQ7" i="1"/>
  <c r="AP7" i="1"/>
  <c r="AO7" i="1"/>
  <c r="O7" i="1"/>
  <c r="L7" i="1"/>
  <c r="K7" i="1"/>
  <c r="H7" i="1"/>
  <c r="BU6" i="1"/>
  <c r="BP6" i="1"/>
  <c r="BK6" i="1"/>
  <c r="BJ6" i="1"/>
  <c r="BI6" i="1"/>
  <c r="BH6" i="1"/>
  <c r="BG6" i="1"/>
  <c r="BF6" i="1"/>
  <c r="BE6" i="1"/>
  <c r="BD6" i="1"/>
  <c r="BC6" i="1"/>
  <c r="BL6" i="1" s="1"/>
  <c r="BB6" i="1"/>
  <c r="BA6" i="1"/>
  <c r="AY6" i="1"/>
  <c r="AX6" i="1"/>
  <c r="AW6" i="1"/>
  <c r="AV6" i="1"/>
  <c r="AU6" i="1"/>
  <c r="AT6" i="1"/>
  <c r="AS6" i="1"/>
  <c r="AR6" i="1"/>
  <c r="AQ6" i="1"/>
  <c r="AZ6" i="1" s="1"/>
  <c r="BM6" i="1" s="1"/>
  <c r="BQ6" i="1" s="1"/>
  <c r="AP6" i="1"/>
  <c r="AO6" i="1"/>
  <c r="O6" i="1"/>
  <c r="L6" i="1"/>
  <c r="K6" i="1"/>
  <c r="H6" i="1"/>
  <c r="BU5" i="1"/>
  <c r="BP5" i="1"/>
  <c r="BK5" i="1"/>
  <c r="BJ5" i="1"/>
  <c r="BI5" i="1"/>
  <c r="BH5" i="1"/>
  <c r="BG5" i="1"/>
  <c r="BF5" i="1"/>
  <c r="BE5" i="1"/>
  <c r="BD5" i="1"/>
  <c r="BC5" i="1"/>
  <c r="BL5" i="1" s="1"/>
  <c r="BB5" i="1"/>
  <c r="BA5" i="1"/>
  <c r="AY5" i="1"/>
  <c r="AX5" i="1"/>
  <c r="AW5" i="1"/>
  <c r="AV5" i="1"/>
  <c r="AU5" i="1"/>
  <c r="AT5" i="1"/>
  <c r="AS5" i="1"/>
  <c r="AR5" i="1"/>
  <c r="AQ5" i="1"/>
  <c r="AZ5" i="1" s="1"/>
  <c r="BM5" i="1" s="1"/>
  <c r="BQ5" i="1" s="1"/>
  <c r="AP5" i="1"/>
  <c r="AO5" i="1"/>
  <c r="O5" i="1"/>
  <c r="L5" i="1"/>
  <c r="K5" i="1"/>
  <c r="H5" i="1"/>
  <c r="BM58" i="1" l="1"/>
  <c r="BQ58" i="1" s="1"/>
  <c r="BM114" i="1"/>
  <c r="BQ114" i="1" s="1"/>
  <c r="BM7" i="1"/>
  <c r="BQ7" i="1" s="1"/>
  <c r="BM11" i="1"/>
  <c r="BQ11" i="1" s="1"/>
  <c r="BM12" i="1"/>
  <c r="BQ12" i="1" s="1"/>
  <c r="BM15" i="1"/>
  <c r="BQ15" i="1" s="1"/>
  <c r="BM16" i="1"/>
  <c r="BQ16" i="1" s="1"/>
  <c r="BM20" i="1"/>
  <c r="BQ20" i="1" s="1"/>
  <c r="BM26" i="1"/>
  <c r="BQ26" i="1" s="1"/>
  <c r="BM27" i="1"/>
  <c r="BQ27" i="1" s="1"/>
  <c r="BM28" i="1"/>
  <c r="BQ28" i="1" s="1"/>
  <c r="BM29" i="1"/>
  <c r="BQ29" i="1" s="1"/>
  <c r="BM30" i="1"/>
  <c r="BQ30" i="1" s="1"/>
  <c r="BM31" i="1"/>
  <c r="BQ31" i="1" s="1"/>
  <c r="BM32" i="1"/>
  <c r="BQ32" i="1" s="1"/>
  <c r="BM33" i="1"/>
  <c r="BQ33" i="1" s="1"/>
  <c r="BM34" i="1"/>
  <c r="BQ34" i="1" s="1"/>
  <c r="BM35" i="1"/>
  <c r="BQ35" i="1" s="1"/>
  <c r="BM36" i="1"/>
  <c r="BQ36" i="1" s="1"/>
  <c r="BM37" i="1"/>
  <c r="BQ37" i="1" s="1"/>
  <c r="BM38" i="1"/>
  <c r="BQ38" i="1" s="1"/>
  <c r="BM39" i="1"/>
  <c r="BQ39" i="1" s="1"/>
  <c r="BM40" i="1"/>
  <c r="BQ40" i="1" s="1"/>
  <c r="BM41" i="1"/>
  <c r="BQ41" i="1" s="1"/>
  <c r="BM42" i="1"/>
  <c r="BQ42" i="1" s="1"/>
  <c r="BM43" i="1"/>
  <c r="BQ43" i="1" s="1"/>
  <c r="BM44" i="1"/>
  <c r="BQ44" i="1" s="1"/>
  <c r="BM45" i="1"/>
  <c r="BQ45" i="1" s="1"/>
  <c r="BM46" i="1"/>
  <c r="BQ46" i="1" s="1"/>
  <c r="BM47" i="1"/>
  <c r="BQ47" i="1" s="1"/>
  <c r="BM48" i="1"/>
  <c r="BQ48" i="1" s="1"/>
  <c r="BM49" i="1"/>
  <c r="BQ49" i="1" s="1"/>
  <c r="BM50" i="1"/>
  <c r="BQ50" i="1" s="1"/>
  <c r="BM51" i="1"/>
  <c r="BQ51" i="1" s="1"/>
  <c r="BM52" i="1"/>
  <c r="BQ52" i="1" s="1"/>
  <c r="BM53" i="1"/>
  <c r="BQ53" i="1" s="1"/>
  <c r="BM54" i="1"/>
  <c r="BQ54" i="1" s="1"/>
  <c r="BM55" i="1"/>
  <c r="BQ55" i="1" s="1"/>
  <c r="BM56" i="1"/>
  <c r="BQ56" i="1" s="1"/>
  <c r="BM57" i="1"/>
  <c r="BQ57" i="1" s="1"/>
  <c r="BM82" i="1"/>
  <c r="BQ82" i="1" s="1"/>
  <c r="BL76" i="1"/>
  <c r="BM76" i="1" s="1"/>
  <c r="BQ76" i="1" s="1"/>
  <c r="BM103" i="1"/>
  <c r="BQ103" i="1" s="1"/>
  <c r="BM156" i="1"/>
  <c r="BQ156" i="1" s="1"/>
  <c r="BL61" i="1"/>
  <c r="AZ62" i="1"/>
  <c r="BM62" i="1" s="1"/>
  <c r="BQ62" i="1" s="1"/>
  <c r="BL65" i="1"/>
  <c r="AZ66" i="1"/>
  <c r="BM66" i="1" s="1"/>
  <c r="BQ66" i="1" s="1"/>
  <c r="AZ80" i="1"/>
  <c r="BM80" i="1" s="1"/>
  <c r="BQ80" i="1" s="1"/>
  <c r="BM88" i="1"/>
  <c r="BQ88" i="1" s="1"/>
  <c r="AZ92" i="1"/>
  <c r="BM92" i="1" s="1"/>
  <c r="BQ92" i="1" s="1"/>
  <c r="AZ96" i="1"/>
  <c r="BM96" i="1" s="1"/>
  <c r="BQ96" i="1" s="1"/>
  <c r="BL100" i="1"/>
  <c r="BM100" i="1" s="1"/>
  <c r="BQ100" i="1" s="1"/>
  <c r="AZ104" i="1"/>
  <c r="BM104" i="1" s="1"/>
  <c r="BQ104" i="1" s="1"/>
  <c r="AZ108" i="1"/>
  <c r="BM108" i="1" s="1"/>
  <c r="BQ108" i="1" s="1"/>
  <c r="AZ112" i="1"/>
  <c r="BM112" i="1" s="1"/>
  <c r="BQ112" i="1" s="1"/>
  <c r="BL115" i="1"/>
  <c r="BM115" i="1" s="1"/>
  <c r="BQ115" i="1" s="1"/>
  <c r="BM121" i="1"/>
  <c r="BQ121" i="1" s="1"/>
  <c r="BM123" i="1"/>
  <c r="BQ123" i="1" s="1"/>
  <c r="BM129" i="1"/>
  <c r="BQ129" i="1" s="1"/>
  <c r="BM61" i="1"/>
  <c r="BQ61" i="1" s="1"/>
  <c r="BM65" i="1"/>
  <c r="BQ65" i="1" s="1"/>
  <c r="AZ85" i="1"/>
  <c r="BM85" i="1" s="1"/>
  <c r="BQ85" i="1" s="1"/>
  <c r="BL86" i="1"/>
  <c r="AZ89" i="1"/>
  <c r="BM89" i="1" s="1"/>
  <c r="BQ89" i="1" s="1"/>
  <c r="BL90" i="1"/>
  <c r="AZ93" i="1"/>
  <c r="BM93" i="1" s="1"/>
  <c r="BQ93" i="1" s="1"/>
  <c r="BL94" i="1"/>
  <c r="AZ97" i="1"/>
  <c r="BM97" i="1" s="1"/>
  <c r="BQ97" i="1" s="1"/>
  <c r="BL98" i="1"/>
  <c r="BL102" i="1"/>
  <c r="AZ105" i="1"/>
  <c r="BM105" i="1" s="1"/>
  <c r="BQ105" i="1" s="1"/>
  <c r="BL106" i="1"/>
  <c r="AZ109" i="1"/>
  <c r="BM109" i="1" s="1"/>
  <c r="BQ109" i="1" s="1"/>
  <c r="BL110" i="1"/>
  <c r="AZ113" i="1"/>
  <c r="BM113" i="1" s="1"/>
  <c r="BQ113" i="1" s="1"/>
  <c r="BM63" i="1"/>
  <c r="BQ63" i="1" s="1"/>
  <c r="BM99" i="1"/>
  <c r="BQ99" i="1" s="1"/>
  <c r="BM111" i="1"/>
  <c r="BQ111" i="1" s="1"/>
  <c r="AZ60" i="1"/>
  <c r="BM60" i="1" s="1"/>
  <c r="BQ60" i="1" s="1"/>
  <c r="BL63" i="1"/>
  <c r="AZ64" i="1"/>
  <c r="BM64" i="1" s="1"/>
  <c r="BQ64" i="1" s="1"/>
  <c r="BL67" i="1"/>
  <c r="BM67" i="1" s="1"/>
  <c r="BQ67" i="1" s="1"/>
  <c r="AZ68" i="1"/>
  <c r="BM68" i="1" s="1"/>
  <c r="BQ68" i="1" s="1"/>
  <c r="BL68" i="1"/>
  <c r="AZ84" i="1"/>
  <c r="BM84" i="1" s="1"/>
  <c r="BQ84" i="1" s="1"/>
  <c r="AZ86" i="1"/>
  <c r="BM86" i="1" s="1"/>
  <c r="BQ86" i="1" s="1"/>
  <c r="BL87" i="1"/>
  <c r="BM87" i="1" s="1"/>
  <c r="BQ87" i="1" s="1"/>
  <c r="AZ90" i="1"/>
  <c r="BM90" i="1" s="1"/>
  <c r="BQ90" i="1" s="1"/>
  <c r="BL91" i="1"/>
  <c r="BM91" i="1" s="1"/>
  <c r="BQ91" i="1" s="1"/>
  <c r="AZ94" i="1"/>
  <c r="BM94" i="1" s="1"/>
  <c r="BQ94" i="1" s="1"/>
  <c r="BL95" i="1"/>
  <c r="BM95" i="1" s="1"/>
  <c r="BQ95" i="1" s="1"/>
  <c r="AZ98" i="1"/>
  <c r="BM98" i="1" s="1"/>
  <c r="BQ98" i="1" s="1"/>
  <c r="BL99" i="1"/>
  <c r="AZ101" i="1"/>
  <c r="BM101" i="1" s="1"/>
  <c r="BQ101" i="1" s="1"/>
  <c r="AZ102" i="1"/>
  <c r="BM102" i="1" s="1"/>
  <c r="BQ102" i="1" s="1"/>
  <c r="BL103" i="1"/>
  <c r="AZ106" i="1"/>
  <c r="BM106" i="1" s="1"/>
  <c r="BQ106" i="1" s="1"/>
  <c r="BL107" i="1"/>
  <c r="BM107" i="1" s="1"/>
  <c r="BQ107" i="1" s="1"/>
  <c r="AZ110" i="1"/>
  <c r="BM110" i="1" s="1"/>
  <c r="BQ110" i="1" s="1"/>
  <c r="BL111" i="1"/>
  <c r="BM117" i="1"/>
  <c r="BQ117" i="1" s="1"/>
  <c r="BM119" i="1"/>
  <c r="BQ119" i="1" s="1"/>
  <c r="BM125" i="1"/>
  <c r="BQ125" i="1" s="1"/>
  <c r="BM127" i="1"/>
  <c r="BQ127" i="1" s="1"/>
  <c r="BM131" i="1"/>
  <c r="BQ131" i="1" s="1"/>
  <c r="BM133" i="1"/>
  <c r="BQ133" i="1" s="1"/>
  <c r="BM137" i="1"/>
  <c r="BQ137" i="1" s="1"/>
  <c r="BM141" i="1"/>
  <c r="BQ141" i="1" s="1"/>
  <c r="BM132" i="1"/>
  <c r="BQ132" i="1" s="1"/>
  <c r="BM136" i="1"/>
  <c r="BQ136" i="1" s="1"/>
  <c r="BM140" i="1"/>
  <c r="BQ140" i="1" s="1"/>
  <c r="BQ135" i="1"/>
  <c r="BM139" i="1"/>
  <c r="BQ139" i="1" s="1"/>
  <c r="BL150" i="1"/>
  <c r="AZ151" i="1"/>
  <c r="BM151" i="1" s="1"/>
  <c r="BQ151" i="1" s="1"/>
  <c r="BL154" i="1"/>
  <c r="AZ155" i="1"/>
  <c r="BM155" i="1" s="1"/>
  <c r="BQ155" i="1" s="1"/>
  <c r="BL158" i="1"/>
  <c r="BM158" i="1" s="1"/>
  <c r="BQ158" i="1" s="1"/>
  <c r="AZ159" i="1"/>
  <c r="BM159" i="1" s="1"/>
  <c r="BQ159" i="1" s="1"/>
  <c r="BL162" i="1"/>
  <c r="AZ163" i="1"/>
  <c r="BM163" i="1" s="1"/>
  <c r="BQ163" i="1" s="1"/>
  <c r="BL166" i="1"/>
  <c r="AZ167" i="1"/>
  <c r="BM167" i="1" s="1"/>
  <c r="BQ167" i="1" s="1"/>
  <c r="BL170" i="1"/>
  <c r="AZ171" i="1"/>
  <c r="BM171" i="1" s="1"/>
  <c r="BQ171" i="1" s="1"/>
  <c r="BM172" i="1"/>
  <c r="BQ172" i="1" s="1"/>
  <c r="BM176" i="1"/>
  <c r="BQ176" i="1" s="1"/>
  <c r="BM180" i="1"/>
  <c r="BQ180" i="1" s="1"/>
  <c r="BM150" i="1"/>
  <c r="BQ150" i="1" s="1"/>
  <c r="BM154" i="1"/>
  <c r="BQ154" i="1" s="1"/>
  <c r="BM162" i="1"/>
  <c r="BQ162" i="1" s="1"/>
  <c r="BM166" i="1"/>
  <c r="BQ166" i="1" s="1"/>
  <c r="BM170" i="1"/>
  <c r="BQ170" i="1" s="1"/>
  <c r="BM183" i="1"/>
  <c r="BQ183" i="1" s="1"/>
  <c r="AZ144" i="1"/>
  <c r="BM144" i="1" s="1"/>
  <c r="BQ144" i="1" s="1"/>
  <c r="AZ145" i="1"/>
  <c r="BM145" i="1" s="1"/>
  <c r="BQ145" i="1" s="1"/>
  <c r="AZ146" i="1"/>
  <c r="BM146" i="1" s="1"/>
  <c r="BQ146" i="1" s="1"/>
  <c r="AZ147" i="1"/>
  <c r="BM147" i="1" s="1"/>
  <c r="BQ147" i="1" s="1"/>
  <c r="AZ148" i="1"/>
  <c r="BM148" i="1" s="1"/>
  <c r="BQ148" i="1" s="1"/>
  <c r="AZ149" i="1"/>
  <c r="BM149" i="1" s="1"/>
  <c r="BQ149" i="1" s="1"/>
  <c r="BL152" i="1"/>
  <c r="BM152" i="1" s="1"/>
  <c r="BQ152" i="1" s="1"/>
  <c r="AZ153" i="1"/>
  <c r="BM153" i="1" s="1"/>
  <c r="BQ153" i="1" s="1"/>
  <c r="BL156" i="1"/>
  <c r="AZ157" i="1"/>
  <c r="BM157" i="1" s="1"/>
  <c r="BQ157" i="1" s="1"/>
  <c r="BL160" i="1"/>
  <c r="BM160" i="1" s="1"/>
  <c r="BQ160" i="1" s="1"/>
  <c r="AZ161" i="1"/>
  <c r="BM161" i="1" s="1"/>
  <c r="BQ161" i="1" s="1"/>
  <c r="BL164" i="1"/>
  <c r="BM164" i="1" s="1"/>
  <c r="BQ164" i="1" s="1"/>
  <c r="AZ165" i="1"/>
  <c r="BM165" i="1" s="1"/>
  <c r="BQ165" i="1" s="1"/>
  <c r="BL168" i="1"/>
  <c r="BM168" i="1" s="1"/>
  <c r="BQ168" i="1" s="1"/>
  <c r="AZ169" i="1"/>
  <c r="BM169" i="1" s="1"/>
  <c r="BQ169" i="1" s="1"/>
  <c r="BM174" i="1"/>
  <c r="BQ174" i="1" s="1"/>
  <c r="BM178" i="1"/>
  <c r="BQ178" i="1" s="1"/>
  <c r="BM182" i="1"/>
  <c r="BQ182" i="1" s="1"/>
  <c r="BL184" i="1"/>
  <c r="BM184" i="1" s="1"/>
  <c r="BQ184" i="1" s="1"/>
</calcChain>
</file>

<file path=xl/sharedStrings.xml><?xml version="1.0" encoding="utf-8"?>
<sst xmlns="http://schemas.openxmlformats.org/spreadsheetml/2006/main" count="159" uniqueCount="158">
  <si>
    <t>No.</t>
  </si>
  <si>
    <t>Code</t>
  </si>
  <si>
    <t>Name</t>
  </si>
  <si>
    <t>Tahun</t>
  </si>
  <si>
    <t>X1</t>
  </si>
  <si>
    <t>X2</t>
  </si>
  <si>
    <t>Y</t>
  </si>
  <si>
    <t>Z</t>
  </si>
  <si>
    <t>NI</t>
  </si>
  <si>
    <t>Dep</t>
  </si>
  <si>
    <t>Total Dep</t>
  </si>
  <si>
    <t>Cfo</t>
  </si>
  <si>
    <t>Total Aset</t>
  </si>
  <si>
    <t>( NI + Dep - Cfo ) x -1</t>
  </si>
  <si>
    <t>CONACC</t>
  </si>
  <si>
    <t>DAR</t>
  </si>
  <si>
    <t>Total DAR</t>
  </si>
  <si>
    <t>Tanggal Publikasi</t>
  </si>
  <si>
    <t>Harga Saham</t>
  </si>
  <si>
    <t>IHSG</t>
  </si>
  <si>
    <t>Rit</t>
  </si>
  <si>
    <t>Total Rit</t>
  </si>
  <si>
    <t>Rmt</t>
  </si>
  <si>
    <t>Total Rmt</t>
  </si>
  <si>
    <t>CARit (-5+5 )</t>
  </si>
  <si>
    <t>EPS</t>
  </si>
  <si>
    <t>Ueit</t>
  </si>
  <si>
    <t>ERC</t>
  </si>
  <si>
    <t>Dewan Komisaris Independen</t>
  </si>
  <si>
    <t>Total KI</t>
  </si>
  <si>
    <t>Laba Operasi/Laba Usaha</t>
  </si>
  <si>
    <t>Beban Penyusutan</t>
  </si>
  <si>
    <t>Beban Amortisasi</t>
  </si>
  <si>
    <t>Arus Kas dari Kegiatan Operasi</t>
  </si>
  <si>
    <t>Total Hutang</t>
  </si>
  <si>
    <t>2021-2023</t>
  </si>
  <si>
    <t>Jumlah KI</t>
  </si>
  <si>
    <t>Jumlah DK</t>
  </si>
  <si>
    <t>AALI</t>
  </si>
  <si>
    <t>Astra Agro Lestari Tbk.</t>
  </si>
  <si>
    <t>ADES</t>
  </si>
  <si>
    <t>Akasha Wira International Tbk.</t>
  </si>
  <si>
    <t>AMRT</t>
  </si>
  <si>
    <t>Sumber Alfaria Trijaya Tbk.</t>
  </si>
  <si>
    <t>BISI</t>
  </si>
  <si>
    <t>BISI International Tbk.</t>
  </si>
  <si>
    <t>BUDI</t>
  </si>
  <si>
    <t>Budi Starch &amp; Sweetener Tbk.</t>
  </si>
  <si>
    <t>CEKA</t>
  </si>
  <si>
    <t>Wilmar Cahaya Indonesia Tbk.</t>
  </si>
  <si>
    <t>CPIN</t>
  </si>
  <si>
    <t>Charoen Pokphand Indonesia Tbk</t>
  </si>
  <si>
    <t>CPRO</t>
  </si>
  <si>
    <t>Central Proteina Prima Tbk.</t>
  </si>
  <si>
    <t>DLTA</t>
  </si>
  <si>
    <t>Delta Djakarta Tbk.</t>
  </si>
  <si>
    <t>DSFI</t>
  </si>
  <si>
    <t>Dharma Samudera Fishing Indust</t>
  </si>
  <si>
    <t>DSNG</t>
  </si>
  <si>
    <t>Dharma Satya Nusantara Tbk.</t>
  </si>
  <si>
    <t>EPMT</t>
  </si>
  <si>
    <t>Enseval Putera Megatrading Tbk</t>
  </si>
  <si>
    <t>GGRM</t>
  </si>
  <si>
    <t>Gudang Garam Tbk.</t>
  </si>
  <si>
    <t>GZCO</t>
  </si>
  <si>
    <t>Gozco Plantations Tbk.</t>
  </si>
  <si>
    <t>HMSP</t>
  </si>
  <si>
    <t>H.M. Sampoerna Tbk.</t>
  </si>
  <si>
    <t>ICBP</t>
  </si>
  <si>
    <t>Indofood CBP Sukses Makmur Tbk</t>
  </si>
  <si>
    <t>INDF</t>
  </si>
  <si>
    <t>Indofood Sukses Makmur Tbk.</t>
  </si>
  <si>
    <t>JPFA</t>
  </si>
  <si>
    <t>Japfa Comfeed Indonesia Tbk.</t>
  </si>
  <si>
    <t>LSIP</t>
  </si>
  <si>
    <t>PP London Sumatra Indonesia Tb</t>
  </si>
  <si>
    <t>MAIN</t>
  </si>
  <si>
    <t>Malindo Feedmill Tbk.</t>
  </si>
  <si>
    <t>MIDI</t>
  </si>
  <si>
    <t>Midi Utama Indonesia Tbk.</t>
  </si>
  <si>
    <t>MLBI</t>
  </si>
  <si>
    <t>Multi Bintang Indonesia Tbk.</t>
  </si>
  <si>
    <t>MYOR</t>
  </si>
  <si>
    <t>Mayora Indah Tbk.</t>
  </si>
  <si>
    <t>ROTI</t>
  </si>
  <si>
    <t>Nippon Indosari Corpindo Tbk.</t>
  </si>
  <si>
    <t>SDPC</t>
  </si>
  <si>
    <t>Millennium Pharmacon Internati</t>
  </si>
  <si>
    <t>SGRO</t>
  </si>
  <si>
    <t>Sampoerna Agro Tbk.</t>
  </si>
  <si>
    <t>SIMP</t>
  </si>
  <si>
    <t>Salim Ivomas Pratama Tbk.</t>
  </si>
  <si>
    <t>SKBM</t>
  </si>
  <si>
    <t>Sekar Bumi Tbk.</t>
  </si>
  <si>
    <t>SKLT</t>
  </si>
  <si>
    <t>Sekar Laut Tbk.</t>
  </si>
  <si>
    <t>SMAR</t>
  </si>
  <si>
    <t>Smart Tbk.</t>
  </si>
  <si>
    <t>SSMS</t>
  </si>
  <si>
    <t>Sawit Sumbermas Sarana Tbk.</t>
  </si>
  <si>
    <t>STTP</t>
  </si>
  <si>
    <t>Siantar Top Tbk.</t>
  </si>
  <si>
    <t>TBLA</t>
  </si>
  <si>
    <t>Tunas Baru Lampung Tbk.</t>
  </si>
  <si>
    <t>TGKA</t>
  </si>
  <si>
    <t>Tigaraksa Satria Tbk.</t>
  </si>
  <si>
    <t>ULTJ</t>
  </si>
  <si>
    <t>Ultrajaya Milk Industry &amp; Trad</t>
  </si>
  <si>
    <t>UNSP</t>
  </si>
  <si>
    <t>Bakrie Sumatera Plantations Tb</t>
  </si>
  <si>
    <t>UNVR</t>
  </si>
  <si>
    <t>Unilever Indonesia Tbk.</t>
  </si>
  <si>
    <t>WIIM</t>
  </si>
  <si>
    <t>Wismilak Inti Makmur Tbk.</t>
  </si>
  <si>
    <t>CLEO</t>
  </si>
  <si>
    <t>Sariguna Primatirta Tbk.</t>
  </si>
  <si>
    <t>CAMP</t>
  </si>
  <si>
    <t>Campina Ice Cream Industry Tbk</t>
  </si>
  <si>
    <t>PCAR</t>
  </si>
  <si>
    <t>Prima Cakrawala Abadi Tbk.</t>
  </si>
  <si>
    <t>GOOD</t>
  </si>
  <si>
    <t>Garudafood Putra Putri Jaya Tb</t>
  </si>
  <si>
    <t>ITIC</t>
  </si>
  <si>
    <t>Indonesian Tobacco Tbk.</t>
  </si>
  <si>
    <t>KEJU</t>
  </si>
  <si>
    <t>Mulia Boga Raya Tbk.</t>
  </si>
  <si>
    <t>PSGO</t>
  </si>
  <si>
    <t>Palma Serasih Tbk.</t>
  </si>
  <si>
    <t>UCID</t>
  </si>
  <si>
    <t>Uni-Charm Indonesia Tbk.</t>
  </si>
  <si>
    <t>CSRA</t>
  </si>
  <si>
    <t>Cisadane Sawit Raya Tbk.</t>
  </si>
  <si>
    <t>DMND</t>
  </si>
  <si>
    <t>Diamond Food Indonesia Tbk.</t>
  </si>
  <si>
    <t>IKAN</t>
  </si>
  <si>
    <t>Era Mandiri Cemerlang Tbk.</t>
  </si>
  <si>
    <t>PGUN</t>
  </si>
  <si>
    <t>Pradiksi Gunatama Tbk.</t>
  </si>
  <si>
    <t>PNGO</t>
  </si>
  <si>
    <t>Pinago Utama Tbk.</t>
  </si>
  <si>
    <t>KMDS</t>
  </si>
  <si>
    <t>Kurniamitra Duta Sentosa Tbk.</t>
  </si>
  <si>
    <t>VICI</t>
  </si>
  <si>
    <t>Victoria Care Indonesia Tbk.</t>
  </si>
  <si>
    <t>FAPA</t>
  </si>
  <si>
    <t>FAP Agri Tbk.</t>
  </si>
  <si>
    <t>TAPG</t>
  </si>
  <si>
    <t>Triputra Agro Persada Tbk.</t>
  </si>
  <si>
    <t>OILS</t>
  </si>
  <si>
    <t>Indo Oil Perkasa Tbk.</t>
  </si>
  <si>
    <t>BOBA</t>
  </si>
  <si>
    <t>Formosa Ingredient Factory Tbk</t>
  </si>
  <si>
    <t>CMRY</t>
  </si>
  <si>
    <t>Cisarua Mountain Dairy Tbk.</t>
  </si>
  <si>
    <t>IPPE</t>
  </si>
  <si>
    <t>Indo Pureco Pratama Tbk.</t>
  </si>
  <si>
    <t>NASI</t>
  </si>
  <si>
    <t>Wahana Inti Makmur Tbk.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</si>
</sst>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Rp&quot;* #,##0_-;\-&quot;Rp&quot;* #,##0_-;_-&quot;Rp&quot;* &quot;-&quot;_-;_-@_-"/>
    <numFmt numFmtId="41" formatCode="_-* #,##0_-;\-* #,##0_-;_-* &quot;-&quot;_-;_-@_-"/>
    <numFmt numFmtId="164" formatCode="_-&quot;Rp&quot;* #,##0.00_-;\-&quot;Rp&quot;* #,##0.00_-;_-&quot;Rp&quot;* &quot;-&quot;_-;_-@_-"/>
    <numFmt numFmtId="165" formatCode="0.00000"/>
    <numFmt numFmtId="166" formatCode="_-* #,##0.00000_-;\-* #,##0.00000_-;_-* &quot;-&quot;_-;_-@_-"/>
    <numFmt numFmtId="167" formatCode="0.0000"/>
    <numFmt numFmtId="168" formatCode="_-* #,##0.00_-;\-* #,##0.0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5">
    <xf numFmtId="0" fontId="0" fillId="0" borderId="0" xfId="0"/>
    <xf numFmtId="4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2" fontId="2" fillId="2" borderId="2" xfId="0" applyNumberFormat="1" applyFont="1" applyFill="1" applyBorder="1" applyAlignment="1">
      <alignment horizontal="center"/>
    </xf>
    <xf numFmtId="42" fontId="2" fillId="2" borderId="2" xfId="0" applyNumberFormat="1" applyFont="1" applyFill="1" applyBorder="1" applyAlignment="1">
      <alignment horizontal="center"/>
    </xf>
    <xf numFmtId="42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41" fontId="2" fillId="2" borderId="2" xfId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41" fontId="2" fillId="3" borderId="4" xfId="1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2" fontId="2" fillId="2" borderId="1" xfId="0" applyNumberFormat="1" applyFont="1" applyFill="1" applyBorder="1" applyAlignment="1">
      <alignment horizontal="center"/>
    </xf>
    <xf numFmtId="4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1" applyNumberFormat="1" applyFont="1" applyFill="1" applyBorder="1"/>
    <xf numFmtId="0" fontId="2" fillId="4" borderId="1" xfId="0" applyFont="1" applyFill="1" applyBorder="1"/>
    <xf numFmtId="0" fontId="2" fillId="3" borderId="1" xfId="1" applyNumberFormat="1" applyFont="1" applyFill="1" applyBorder="1"/>
    <xf numFmtId="0" fontId="2" fillId="2" borderId="1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42" fontId="0" fillId="0" borderId="0" xfId="1" applyNumberFormat="1" applyFont="1" applyFill="1" applyAlignment="1">
      <alignment horizontal="center" vertical="center"/>
    </xf>
    <xf numFmtId="42" fontId="0" fillId="0" borderId="0" xfId="1" applyNumberFormat="1" applyFont="1" applyFill="1" applyAlignment="1">
      <alignment horizontal="center"/>
    </xf>
    <xf numFmtId="42" fontId="0" fillId="0" borderId="0" xfId="1" applyNumberFormat="1" applyFont="1" applyFill="1"/>
    <xf numFmtId="42" fontId="0" fillId="0" borderId="0" xfId="0" applyNumberFormat="1"/>
    <xf numFmtId="15" fontId="0" fillId="0" borderId="0" xfId="0" applyNumberFormat="1" applyAlignment="1">
      <alignment horizontal="center" vertical="center"/>
    </xf>
    <xf numFmtId="164" fontId="0" fillId="0" borderId="0" xfId="1" applyNumberFormat="1" applyFont="1" applyFill="1"/>
    <xf numFmtId="165" fontId="0" fillId="0" borderId="0" xfId="1" applyNumberFormat="1" applyFont="1" applyFill="1"/>
    <xf numFmtId="166" fontId="0" fillId="0" borderId="0" xfId="1" applyNumberFormat="1" applyFont="1" applyFill="1"/>
    <xf numFmtId="167" fontId="0" fillId="0" borderId="0" xfId="0" applyNumberFormat="1"/>
    <xf numFmtId="168" fontId="0" fillId="0" borderId="0" xfId="1" applyNumberFormat="1" applyFont="1" applyFill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2" fontId="0" fillId="0" borderId="0" xfId="1" applyNumberFormat="1" applyFont="1" applyFill="1" applyBorder="1" applyAlignment="1">
      <alignment horizontal="center"/>
    </xf>
    <xf numFmtId="1" fontId="0" fillId="0" borderId="0" xfId="1" applyNumberFormat="1" applyFont="1" applyFill="1"/>
    <xf numFmtId="42" fontId="0" fillId="0" borderId="0" xfId="1" applyNumberFormat="1" applyFont="1"/>
    <xf numFmtId="0" fontId="2" fillId="7" borderId="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7" borderId="0" xfId="0" applyFill="1"/>
    <xf numFmtId="0" fontId="2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98B12-85DC-4F59-8BA5-407320AF6DD6}">
  <dimension ref="A2:BU187"/>
  <sheetViews>
    <sheetView tabSelected="1" zoomScale="52" workbookViewId="0">
      <selection activeCell="I24" sqref="I24"/>
    </sheetView>
  </sheetViews>
  <sheetFormatPr defaultRowHeight="15" x14ac:dyDescent="0.25"/>
  <cols>
    <col min="1" max="1" width="5.28515625" customWidth="1"/>
    <col min="2" max="2" width="12.140625" customWidth="1"/>
    <col min="3" max="3" width="39.5703125" bestFit="1" customWidth="1"/>
    <col min="4" max="4" width="14.7109375" customWidth="1"/>
    <col min="5" max="5" width="36.7109375" style="35" bestFit="1" customWidth="1"/>
    <col min="6" max="6" width="28.140625" style="35" bestFit="1" customWidth="1"/>
    <col min="7" max="7" width="27.42578125" style="35" bestFit="1" customWidth="1"/>
    <col min="8" max="8" width="24.7109375" style="35" bestFit="1" customWidth="1"/>
    <col min="9" max="9" width="44.42578125" style="35" bestFit="1" customWidth="1"/>
    <col min="10" max="10" width="26.5703125" style="35" bestFit="1" customWidth="1"/>
    <col min="11" max="11" width="30.5703125" style="35" bestFit="1" customWidth="1"/>
    <col min="12" max="12" width="11.85546875" bestFit="1" customWidth="1"/>
    <col min="13" max="13" width="25.85546875" bestFit="1" customWidth="1"/>
    <col min="14" max="14" width="26.5703125" bestFit="1" customWidth="1"/>
    <col min="15" max="15" width="9.28515625" bestFit="1" customWidth="1"/>
    <col min="16" max="16" width="24.85546875" bestFit="1" customWidth="1"/>
    <col min="17" max="24" width="15.28515625" bestFit="1" customWidth="1"/>
    <col min="25" max="25" width="15" bestFit="1" customWidth="1"/>
    <col min="26" max="26" width="15.28515625" bestFit="1" customWidth="1"/>
    <col min="33" max="40" width="13.28515625" bestFit="1" customWidth="1"/>
    <col min="41" max="51" width="9.42578125" bestFit="1" customWidth="1"/>
    <col min="52" max="52" width="10.28515625" bestFit="1" customWidth="1"/>
    <col min="53" max="62" width="9.42578125" bestFit="1" customWidth="1"/>
    <col min="63" max="63" width="11.42578125" bestFit="1" customWidth="1"/>
    <col min="64" max="64" width="12.28515625" bestFit="1" customWidth="1"/>
    <col min="65" max="65" width="10" bestFit="1" customWidth="1"/>
    <col min="66" max="66" width="12" bestFit="1" customWidth="1"/>
    <col min="67" max="67" width="10.85546875" bestFit="1" customWidth="1"/>
    <col min="68" max="68" width="11.42578125" bestFit="1" customWidth="1"/>
    <col min="69" max="69" width="16" bestFit="1" customWidth="1"/>
    <col min="70" max="70" width="14.28515625" bestFit="1" customWidth="1"/>
    <col min="71" max="71" width="15.5703125" bestFit="1" customWidth="1"/>
    <col min="72" max="72" width="9.5703125" customWidth="1"/>
    <col min="73" max="73" width="15.28515625" bestFit="1" customWidth="1"/>
  </cols>
  <sheetData>
    <row r="2" spans="1:73" ht="21" x14ac:dyDescent="0.35">
      <c r="A2" s="23" t="s">
        <v>0</v>
      </c>
      <c r="B2" s="23" t="s">
        <v>1</v>
      </c>
      <c r="C2" s="23" t="s">
        <v>2</v>
      </c>
      <c r="D2" s="23" t="s">
        <v>3</v>
      </c>
      <c r="E2" s="1" t="s">
        <v>4</v>
      </c>
      <c r="F2" s="1"/>
      <c r="G2" s="1"/>
      <c r="H2" s="1"/>
      <c r="I2" s="1"/>
      <c r="J2" s="1"/>
      <c r="K2" s="1"/>
      <c r="L2" s="1"/>
      <c r="M2" s="2" t="s">
        <v>5</v>
      </c>
      <c r="N2" s="2"/>
      <c r="O2" s="2"/>
      <c r="P2" s="3" t="s">
        <v>6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 t="s">
        <v>7</v>
      </c>
      <c r="BS2" s="3"/>
      <c r="BT2" s="3"/>
      <c r="BU2" s="3"/>
    </row>
    <row r="3" spans="1:73" x14ac:dyDescent="0.25">
      <c r="A3" s="23"/>
      <c r="B3" s="23"/>
      <c r="C3" s="23"/>
      <c r="D3" s="23"/>
      <c r="E3" s="4" t="s">
        <v>8</v>
      </c>
      <c r="F3" s="5" t="s">
        <v>9</v>
      </c>
      <c r="G3" s="5"/>
      <c r="H3" s="6" t="s">
        <v>10</v>
      </c>
      <c r="I3" s="4" t="s">
        <v>11</v>
      </c>
      <c r="J3" s="6" t="s">
        <v>12</v>
      </c>
      <c r="K3" s="6" t="s">
        <v>13</v>
      </c>
      <c r="L3" s="50" t="s">
        <v>14</v>
      </c>
      <c r="M3" s="7" t="s">
        <v>15</v>
      </c>
      <c r="N3" s="8"/>
      <c r="O3" s="50" t="s">
        <v>16</v>
      </c>
      <c r="P3" s="9" t="s">
        <v>17</v>
      </c>
      <c r="Q3" s="10" t="s">
        <v>18</v>
      </c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1" t="s">
        <v>19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20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4" t="s">
        <v>21</v>
      </c>
      <c r="BA3" s="8" t="s">
        <v>22</v>
      </c>
      <c r="BB3" s="8"/>
      <c r="BC3" s="8"/>
      <c r="BD3" s="8"/>
      <c r="BE3" s="8"/>
      <c r="BF3" s="8"/>
      <c r="BG3" s="8"/>
      <c r="BH3" s="8"/>
      <c r="BI3" s="8"/>
      <c r="BJ3" s="8"/>
      <c r="BK3" s="8"/>
      <c r="BL3" s="14" t="s">
        <v>23</v>
      </c>
      <c r="BM3" s="15" t="s">
        <v>24</v>
      </c>
      <c r="BN3" s="16" t="s">
        <v>25</v>
      </c>
      <c r="BO3" s="16"/>
      <c r="BP3" s="17" t="s">
        <v>26</v>
      </c>
      <c r="BQ3" s="53" t="s">
        <v>27</v>
      </c>
      <c r="BR3" s="18" t="s">
        <v>28</v>
      </c>
      <c r="BS3" s="19"/>
      <c r="BT3" s="20"/>
      <c r="BU3" s="50" t="s">
        <v>29</v>
      </c>
    </row>
    <row r="4" spans="1:73" x14ac:dyDescent="0.25">
      <c r="A4" s="23"/>
      <c r="B4" s="23"/>
      <c r="C4" s="23"/>
      <c r="D4" s="23"/>
      <c r="E4" s="21" t="s">
        <v>30</v>
      </c>
      <c r="F4" s="21" t="s">
        <v>31</v>
      </c>
      <c r="G4" s="21" t="s">
        <v>32</v>
      </c>
      <c r="H4" s="22"/>
      <c r="I4" s="21" t="s">
        <v>33</v>
      </c>
      <c r="J4" s="22"/>
      <c r="K4" s="22"/>
      <c r="L4" s="51"/>
      <c r="M4" s="21" t="s">
        <v>34</v>
      </c>
      <c r="N4" s="21" t="s">
        <v>12</v>
      </c>
      <c r="O4" s="51"/>
      <c r="P4" s="23"/>
      <c r="Q4" s="24">
        <v>-6</v>
      </c>
      <c r="R4" s="24">
        <v>-5</v>
      </c>
      <c r="S4" s="24">
        <v>-4</v>
      </c>
      <c r="T4" s="24">
        <v>-3</v>
      </c>
      <c r="U4" s="24">
        <v>-2</v>
      </c>
      <c r="V4" s="24">
        <v>-1</v>
      </c>
      <c r="W4" s="24">
        <v>0</v>
      </c>
      <c r="X4" s="24">
        <v>1</v>
      </c>
      <c r="Y4" s="24">
        <v>2</v>
      </c>
      <c r="Z4" s="24">
        <v>3</v>
      </c>
      <c r="AA4" s="24">
        <v>4</v>
      </c>
      <c r="AB4" s="24">
        <v>5</v>
      </c>
      <c r="AC4" s="25">
        <v>-6</v>
      </c>
      <c r="AD4" s="25">
        <v>-5</v>
      </c>
      <c r="AE4" s="25">
        <v>-4</v>
      </c>
      <c r="AF4" s="25">
        <v>-3</v>
      </c>
      <c r="AG4" s="25">
        <v>-2</v>
      </c>
      <c r="AH4" s="25">
        <v>-1</v>
      </c>
      <c r="AI4" s="25">
        <v>0</v>
      </c>
      <c r="AJ4" s="25">
        <v>1</v>
      </c>
      <c r="AK4" s="25">
        <v>2</v>
      </c>
      <c r="AL4" s="25">
        <v>3</v>
      </c>
      <c r="AM4" s="25">
        <v>4</v>
      </c>
      <c r="AN4" s="25">
        <v>5</v>
      </c>
      <c r="AO4" s="26">
        <v>-5</v>
      </c>
      <c r="AP4" s="26">
        <v>-4</v>
      </c>
      <c r="AQ4" s="26">
        <v>-3</v>
      </c>
      <c r="AR4" s="26">
        <v>-2</v>
      </c>
      <c r="AS4" s="26">
        <v>-1</v>
      </c>
      <c r="AT4" s="26">
        <v>0</v>
      </c>
      <c r="AU4" s="26">
        <v>1</v>
      </c>
      <c r="AV4" s="26">
        <v>2</v>
      </c>
      <c r="AW4" s="26">
        <v>3</v>
      </c>
      <c r="AX4" s="26">
        <v>4</v>
      </c>
      <c r="AY4" s="26">
        <v>5</v>
      </c>
      <c r="AZ4" s="14"/>
      <c r="BA4" s="27">
        <v>-5</v>
      </c>
      <c r="BB4" s="27">
        <v>-4</v>
      </c>
      <c r="BC4" s="27">
        <v>-3</v>
      </c>
      <c r="BD4" s="27">
        <v>-2</v>
      </c>
      <c r="BE4" s="27">
        <v>-1</v>
      </c>
      <c r="BF4" s="27">
        <v>0</v>
      </c>
      <c r="BG4" s="27">
        <v>1</v>
      </c>
      <c r="BH4" s="27">
        <v>2</v>
      </c>
      <c r="BI4" s="27">
        <v>3</v>
      </c>
      <c r="BJ4" s="27">
        <v>4</v>
      </c>
      <c r="BK4" s="27">
        <v>5</v>
      </c>
      <c r="BL4" s="14"/>
      <c r="BM4" s="15"/>
      <c r="BN4" s="28" t="s">
        <v>35</v>
      </c>
      <c r="BO4" s="28">
        <v>2020</v>
      </c>
      <c r="BP4" s="17"/>
      <c r="BQ4" s="53"/>
      <c r="BR4" s="29" t="s">
        <v>36</v>
      </c>
      <c r="BS4" s="29" t="s">
        <v>37</v>
      </c>
      <c r="BT4" s="29">
        <v>100</v>
      </c>
      <c r="BU4" s="51"/>
    </row>
    <row r="5" spans="1:73" x14ac:dyDescent="0.25">
      <c r="A5" s="30">
        <v>1</v>
      </c>
      <c r="B5" s="30" t="s">
        <v>38</v>
      </c>
      <c r="C5" s="30" t="s">
        <v>39</v>
      </c>
      <c r="D5" s="31">
        <v>2021</v>
      </c>
      <c r="E5" s="32">
        <v>3429658000000</v>
      </c>
      <c r="F5" s="33">
        <v>153392000000</v>
      </c>
      <c r="G5" s="34">
        <v>0</v>
      </c>
      <c r="H5" s="34">
        <f>F5+G5</f>
        <v>153392000000</v>
      </c>
      <c r="I5" s="34">
        <v>4895119000000</v>
      </c>
      <c r="J5" s="34">
        <v>30399906000000</v>
      </c>
      <c r="K5" s="35">
        <f>(E5+H5-I5)*-1</f>
        <v>1312069000000</v>
      </c>
      <c r="L5" s="52">
        <f>K5/J5</f>
        <v>4.3160297929868599E-2</v>
      </c>
      <c r="M5" s="35">
        <v>9228733000000</v>
      </c>
      <c r="N5" s="34">
        <v>30399906000000</v>
      </c>
      <c r="O5" s="52">
        <f>M5/N5</f>
        <v>0.30357768211520125</v>
      </c>
      <c r="P5" s="36">
        <v>44613</v>
      </c>
      <c r="Q5" s="37">
        <v>10075</v>
      </c>
      <c r="R5" s="37">
        <v>10300</v>
      </c>
      <c r="S5" s="37">
        <v>10900</v>
      </c>
      <c r="T5" s="37">
        <v>11000</v>
      </c>
      <c r="U5" s="37">
        <v>11000</v>
      </c>
      <c r="V5" s="37">
        <v>11400</v>
      </c>
      <c r="W5" s="37">
        <v>11250</v>
      </c>
      <c r="X5" s="37">
        <v>11100</v>
      </c>
      <c r="Y5" s="37">
        <v>11475</v>
      </c>
      <c r="Z5" s="37">
        <v>11600</v>
      </c>
      <c r="AA5" s="37">
        <v>11350</v>
      </c>
      <c r="AB5" s="37">
        <v>11775</v>
      </c>
      <c r="AC5" s="37">
        <v>6815.61</v>
      </c>
      <c r="AD5" s="37">
        <v>6734.49</v>
      </c>
      <c r="AE5" s="37">
        <v>6807.5</v>
      </c>
      <c r="AF5" s="37">
        <v>6850.2</v>
      </c>
      <c r="AG5" s="37">
        <v>6835.12</v>
      </c>
      <c r="AH5" s="37">
        <v>6892.82</v>
      </c>
      <c r="AI5" s="37">
        <v>6902.96</v>
      </c>
      <c r="AJ5" s="37">
        <v>6861.99</v>
      </c>
      <c r="AK5" s="37">
        <v>6920.06</v>
      </c>
      <c r="AL5" s="37">
        <v>6817.82</v>
      </c>
      <c r="AM5" s="37">
        <v>6888.17</v>
      </c>
      <c r="AN5" s="37">
        <v>6921.44</v>
      </c>
      <c r="AO5" s="38">
        <f t="shared" ref="AO5:AT20" si="0">(R5-Q5)/Q5</f>
        <v>2.2332506203473945E-2</v>
      </c>
      <c r="AP5" s="38">
        <f t="shared" si="0"/>
        <v>5.8252427184466021E-2</v>
      </c>
      <c r="AQ5" s="38">
        <f t="shared" si="0"/>
        <v>9.1743119266055051E-3</v>
      </c>
      <c r="AR5" s="38">
        <f t="shared" si="0"/>
        <v>0</v>
      </c>
      <c r="AS5" s="38">
        <f t="shared" si="0"/>
        <v>3.6363636363636362E-2</v>
      </c>
      <c r="AT5" s="38">
        <f t="shared" si="0"/>
        <v>-1.3157894736842105E-2</v>
      </c>
      <c r="AU5" s="38">
        <f>(W5-X5)/X5</f>
        <v>1.3513513513513514E-2</v>
      </c>
      <c r="AV5" s="38">
        <f>(X5-Y5)/Y5</f>
        <v>-3.2679738562091505E-2</v>
      </c>
      <c r="AW5" s="38">
        <f>(Y5-Z5)/Z5</f>
        <v>-1.0775862068965518E-2</v>
      </c>
      <c r="AX5" s="38">
        <f>(Z5-AA5)/AA5</f>
        <v>2.2026431718061675E-2</v>
      </c>
      <c r="AY5" s="38">
        <f>(AA5-AB5)/AB5</f>
        <v>-3.6093418259023353E-2</v>
      </c>
      <c r="AZ5" s="39">
        <f>SUM(AO5:AY5)</f>
        <v>6.8955913282834569E-2</v>
      </c>
      <c r="BA5" s="38">
        <f t="shared" ref="BA5:BF20" si="1">(AD5-AC5)/AC5</f>
        <v>-1.1902089468147369E-2</v>
      </c>
      <c r="BB5" s="38">
        <f t="shared" si="1"/>
        <v>1.0841206980781058E-2</v>
      </c>
      <c r="BC5" s="38">
        <f t="shared" si="1"/>
        <v>6.2724935732647548E-3</v>
      </c>
      <c r="BD5" s="38">
        <f t="shared" si="1"/>
        <v>-2.2013955796910934E-3</v>
      </c>
      <c r="BE5" s="38">
        <f t="shared" si="1"/>
        <v>8.4416952445604196E-3</v>
      </c>
      <c r="BF5" s="38">
        <f t="shared" si="1"/>
        <v>1.4710960100510861E-3</v>
      </c>
      <c r="BG5" s="38">
        <f>(AI5-AJ5)/AJ5</f>
        <v>5.9705712191361771E-3</v>
      </c>
      <c r="BH5" s="38">
        <f>(AJ5-AK5)/AK5</f>
        <v>-8.3915457380428233E-3</v>
      </c>
      <c r="BI5" s="38">
        <f>(AK5-AL5)/AL5</f>
        <v>1.4995995787509892E-2</v>
      </c>
      <c r="BJ5" s="38">
        <f>(AL5-AM5)/AM5</f>
        <v>-1.0213162567126009E-2</v>
      </c>
      <c r="BK5" s="38">
        <f>(AM5-AN5)/AN5</f>
        <v>-4.8068032085808055E-3</v>
      </c>
      <c r="BL5" s="39">
        <f>SUM(BA5:BK5)</f>
        <v>1.0478062253715288E-2</v>
      </c>
      <c r="BM5" s="40">
        <f>AZ5-BL5</f>
        <v>5.8477851029119281E-2</v>
      </c>
      <c r="BN5" s="41">
        <v>1024.25</v>
      </c>
      <c r="BO5" s="41">
        <v>432.84</v>
      </c>
      <c r="BP5" s="42">
        <f>(BN5-BO5)/BO5</f>
        <v>1.3663478421587656</v>
      </c>
      <c r="BQ5" s="52">
        <f>(BM5-0.065653)/BP5</f>
        <v>-5.2513340669856972E-3</v>
      </c>
      <c r="BR5" s="43">
        <v>2</v>
      </c>
      <c r="BS5" s="43">
        <v>4</v>
      </c>
      <c r="BT5" s="43">
        <v>100</v>
      </c>
      <c r="BU5" s="54">
        <f>(BR5/BS5)*BT5</f>
        <v>50</v>
      </c>
    </row>
    <row r="6" spans="1:73" x14ac:dyDescent="0.25">
      <c r="A6" s="44"/>
      <c r="B6" s="44"/>
      <c r="C6" s="44"/>
      <c r="D6" s="45">
        <v>2022</v>
      </c>
      <c r="E6" s="32">
        <v>2360413000000</v>
      </c>
      <c r="F6" s="33">
        <v>156617000000</v>
      </c>
      <c r="G6" s="34">
        <v>0</v>
      </c>
      <c r="H6" s="34">
        <f t="shared" ref="H6:H67" si="2">F6+G6</f>
        <v>156617000000</v>
      </c>
      <c r="I6" s="34">
        <v>1835397000000</v>
      </c>
      <c r="J6" s="34">
        <v>29249340000000</v>
      </c>
      <c r="K6" s="35">
        <f t="shared" ref="K6:K69" si="3">(E6+H6-I6)*-1</f>
        <v>-681633000000</v>
      </c>
      <c r="L6" s="52">
        <f t="shared" ref="L6:L69" si="4">K6/J6</f>
        <v>-2.3304218146460741E-2</v>
      </c>
      <c r="M6" s="35">
        <v>7006119000000</v>
      </c>
      <c r="N6" s="34">
        <v>29249340000000</v>
      </c>
      <c r="O6" s="52">
        <f t="shared" ref="O6:O69" si="5">M6/N6</f>
        <v>0.23953084069589262</v>
      </c>
      <c r="P6" s="36">
        <v>44977</v>
      </c>
      <c r="Q6" s="37">
        <v>8200</v>
      </c>
      <c r="R6" s="37">
        <v>8175</v>
      </c>
      <c r="S6" s="37">
        <v>8125</v>
      </c>
      <c r="T6" s="37">
        <v>8175</v>
      </c>
      <c r="U6" s="37">
        <v>8375</v>
      </c>
      <c r="V6" s="37">
        <v>8375</v>
      </c>
      <c r="W6" s="37">
        <v>8375</v>
      </c>
      <c r="X6" s="37">
        <v>8275</v>
      </c>
      <c r="Y6" s="37">
        <v>8325</v>
      </c>
      <c r="Z6" s="37">
        <v>8275</v>
      </c>
      <c r="AA6" s="37">
        <v>8375</v>
      </c>
      <c r="AB6" s="37">
        <v>8375</v>
      </c>
      <c r="AC6" s="37">
        <v>6880.33</v>
      </c>
      <c r="AD6" s="37">
        <v>6900.14</v>
      </c>
      <c r="AE6" s="37">
        <v>6941.85</v>
      </c>
      <c r="AF6" s="37">
        <v>6914.54</v>
      </c>
      <c r="AG6" s="37">
        <v>6895.66</v>
      </c>
      <c r="AH6" s="37">
        <v>6895.71</v>
      </c>
      <c r="AI6" s="37">
        <v>6894.72</v>
      </c>
      <c r="AJ6" s="37">
        <v>6873.4</v>
      </c>
      <c r="AK6" s="37">
        <v>6809.97</v>
      </c>
      <c r="AL6" s="37">
        <v>6839.45</v>
      </c>
      <c r="AM6" s="37">
        <v>6856.58</v>
      </c>
      <c r="AN6" s="37">
        <v>6854.78</v>
      </c>
      <c r="AO6" s="38">
        <f t="shared" si="0"/>
        <v>-3.0487804878048782E-3</v>
      </c>
      <c r="AP6" s="38">
        <f t="shared" si="0"/>
        <v>-6.1162079510703364E-3</v>
      </c>
      <c r="AQ6" s="38">
        <f t="shared" si="0"/>
        <v>6.1538461538461538E-3</v>
      </c>
      <c r="AR6" s="38">
        <f t="shared" si="0"/>
        <v>2.4464831804281346E-2</v>
      </c>
      <c r="AS6" s="38">
        <f t="shared" si="0"/>
        <v>0</v>
      </c>
      <c r="AT6" s="38">
        <f t="shared" si="0"/>
        <v>0</v>
      </c>
      <c r="AU6" s="38">
        <f t="shared" ref="AU6:AY56" si="6">(W6-X6)/X6</f>
        <v>1.2084592145015106E-2</v>
      </c>
      <c r="AV6" s="38">
        <f t="shared" si="6"/>
        <v>-6.006006006006006E-3</v>
      </c>
      <c r="AW6" s="38">
        <f t="shared" si="6"/>
        <v>6.0422960725075529E-3</v>
      </c>
      <c r="AX6" s="38">
        <f t="shared" si="6"/>
        <v>-1.1940298507462687E-2</v>
      </c>
      <c r="AY6" s="38">
        <f t="shared" si="6"/>
        <v>0</v>
      </c>
      <c r="AZ6" s="39">
        <f t="shared" ref="AZ6:AZ69" si="7">SUM(AO6:AY6)</f>
        <v>2.1634273223306258E-2</v>
      </c>
      <c r="BA6" s="38">
        <f t="shared" si="1"/>
        <v>2.8792223628809083E-3</v>
      </c>
      <c r="BB6" s="38">
        <f t="shared" si="1"/>
        <v>6.0448048880167695E-3</v>
      </c>
      <c r="BC6" s="38">
        <f t="shared" si="1"/>
        <v>-3.9341097834151417E-3</v>
      </c>
      <c r="BD6" s="38">
        <f t="shared" si="1"/>
        <v>-2.7304780939874681E-3</v>
      </c>
      <c r="BE6" s="38">
        <f t="shared" si="1"/>
        <v>7.2509375462511054E-6</v>
      </c>
      <c r="BF6" s="38">
        <f t="shared" si="1"/>
        <v>-1.4356752241607924E-4</v>
      </c>
      <c r="BG6" s="38">
        <f t="shared" ref="BG6:BK56" si="8">(AI6-AJ6)/AJ6</f>
        <v>3.1018127855210842E-3</v>
      </c>
      <c r="BH6" s="38">
        <f t="shared" si="8"/>
        <v>9.3142847912691795E-3</v>
      </c>
      <c r="BI6" s="38">
        <f t="shared" si="8"/>
        <v>-4.3102881079618337E-3</v>
      </c>
      <c r="BJ6" s="38">
        <f t="shared" si="8"/>
        <v>-2.4983300712600317E-3</v>
      </c>
      <c r="BK6" s="38">
        <f t="shared" si="8"/>
        <v>2.6259048430440977E-4</v>
      </c>
      <c r="BL6" s="39">
        <f t="shared" ref="BL6:BL69" si="9">SUM(BA6:BK6)</f>
        <v>7.9931926704980474E-3</v>
      </c>
      <c r="BM6" s="40">
        <f t="shared" ref="BM6:BM69" si="10">AZ6-BL6</f>
        <v>1.3641080552808211E-2</v>
      </c>
      <c r="BN6" s="41">
        <v>897.08</v>
      </c>
      <c r="BO6" s="41"/>
      <c r="BP6" s="42">
        <f>(BN6-BN5)/BN5</f>
        <v>-0.1241591408347571</v>
      </c>
      <c r="BQ6" s="52">
        <f t="shared" ref="BQ6:BQ69" si="11">(BM6-0.065653)/BP6</f>
        <v>0.41891333249812229</v>
      </c>
      <c r="BR6" s="43">
        <v>2</v>
      </c>
      <c r="BS6" s="43">
        <v>4</v>
      </c>
      <c r="BT6" s="43">
        <v>100</v>
      </c>
      <c r="BU6" s="54">
        <f t="shared" ref="BU6:BU69" si="12">(BR6/BS6)*BT6</f>
        <v>50</v>
      </c>
    </row>
    <row r="7" spans="1:73" x14ac:dyDescent="0.25">
      <c r="A7" s="44"/>
      <c r="B7" s="44"/>
      <c r="C7" s="44"/>
      <c r="D7" s="46">
        <v>2023</v>
      </c>
      <c r="E7" s="47">
        <v>1251215000000</v>
      </c>
      <c r="F7" s="33">
        <v>165875000000</v>
      </c>
      <c r="G7" s="34">
        <v>0</v>
      </c>
      <c r="H7" s="34">
        <f t="shared" si="2"/>
        <v>165875000000</v>
      </c>
      <c r="I7" s="34">
        <v>2538738000000</v>
      </c>
      <c r="J7" s="34">
        <v>28846243000000</v>
      </c>
      <c r="K7" s="35">
        <f t="shared" si="3"/>
        <v>1121648000000</v>
      </c>
      <c r="L7" s="52">
        <f t="shared" si="4"/>
        <v>3.888367715684847E-2</v>
      </c>
      <c r="M7" s="35">
        <v>6280237000000</v>
      </c>
      <c r="N7" s="34">
        <v>28846243000000</v>
      </c>
      <c r="O7" s="52">
        <f t="shared" si="5"/>
        <v>0.21771420978461561</v>
      </c>
      <c r="P7" s="36">
        <v>45342</v>
      </c>
      <c r="Q7" s="37">
        <v>6875</v>
      </c>
      <c r="R7" s="37">
        <v>6925</v>
      </c>
      <c r="S7" s="37">
        <v>6850</v>
      </c>
      <c r="T7" s="37">
        <v>6850</v>
      </c>
      <c r="U7" s="37">
        <v>6825</v>
      </c>
      <c r="V7" s="37">
        <v>6825</v>
      </c>
      <c r="W7" s="37">
        <v>6825</v>
      </c>
      <c r="X7" s="37">
        <v>6925</v>
      </c>
      <c r="Y7" s="37">
        <v>6950</v>
      </c>
      <c r="Z7" s="37">
        <v>6850</v>
      </c>
      <c r="AA7" s="37">
        <v>6800</v>
      </c>
      <c r="AB7" s="37">
        <v>6750</v>
      </c>
      <c r="AC7" s="37">
        <v>7235.15</v>
      </c>
      <c r="AD7" s="37">
        <v>7297.67</v>
      </c>
      <c r="AE7" s="37">
        <v>7209.74</v>
      </c>
      <c r="AF7" s="37">
        <v>7303.28</v>
      </c>
      <c r="AG7" s="37">
        <v>7335.54</v>
      </c>
      <c r="AH7" s="37">
        <v>7296.7</v>
      </c>
      <c r="AI7" s="37">
        <v>7352.6</v>
      </c>
      <c r="AJ7" s="37">
        <v>7349.02</v>
      </c>
      <c r="AK7" s="37">
        <v>7339.64</v>
      </c>
      <c r="AL7" s="37">
        <v>7295.1</v>
      </c>
      <c r="AM7" s="37">
        <v>7283.82</v>
      </c>
      <c r="AN7" s="37">
        <v>7285.32</v>
      </c>
      <c r="AO7" s="38">
        <f t="shared" si="0"/>
        <v>7.2727272727272727E-3</v>
      </c>
      <c r="AP7" s="38">
        <f t="shared" si="0"/>
        <v>-1.0830324909747292E-2</v>
      </c>
      <c r="AQ7" s="38">
        <f t="shared" si="0"/>
        <v>0</v>
      </c>
      <c r="AR7" s="38">
        <f t="shared" si="0"/>
        <v>-3.6496350364963502E-3</v>
      </c>
      <c r="AS7" s="38">
        <f t="shared" si="0"/>
        <v>0</v>
      </c>
      <c r="AT7" s="38">
        <f t="shared" si="0"/>
        <v>0</v>
      </c>
      <c r="AU7" s="38">
        <f t="shared" si="6"/>
        <v>-1.444043321299639E-2</v>
      </c>
      <c r="AV7" s="38">
        <f t="shared" si="6"/>
        <v>-3.5971223021582736E-3</v>
      </c>
      <c r="AW7" s="38">
        <f t="shared" si="6"/>
        <v>1.4598540145985401E-2</v>
      </c>
      <c r="AX7" s="38">
        <f t="shared" si="6"/>
        <v>7.3529411764705881E-3</v>
      </c>
      <c r="AY7" s="38">
        <f t="shared" si="6"/>
        <v>7.4074074074074077E-3</v>
      </c>
      <c r="AZ7" s="39">
        <f t="shared" si="7"/>
        <v>4.1141005411923625E-3</v>
      </c>
      <c r="BA7" s="38">
        <f t="shared" si="1"/>
        <v>8.6411477301784265E-3</v>
      </c>
      <c r="BB7" s="38">
        <f t="shared" si="1"/>
        <v>-1.204905127252949E-2</v>
      </c>
      <c r="BC7" s="38">
        <f t="shared" si="1"/>
        <v>1.2974115571435303E-2</v>
      </c>
      <c r="BD7" s="38">
        <f t="shared" si="1"/>
        <v>4.4171933706499298E-3</v>
      </c>
      <c r="BE7" s="38">
        <f t="shared" si="1"/>
        <v>-5.294770391818482E-3</v>
      </c>
      <c r="BF7" s="38">
        <f t="shared" si="1"/>
        <v>7.6609974371977122E-3</v>
      </c>
      <c r="BG7" s="38">
        <f t="shared" si="8"/>
        <v>4.8713978190288325E-4</v>
      </c>
      <c r="BH7" s="38">
        <f t="shared" si="8"/>
        <v>1.2779918361118677E-3</v>
      </c>
      <c r="BI7" s="38">
        <f t="shared" si="8"/>
        <v>6.1054680538991874E-3</v>
      </c>
      <c r="BJ7" s="38">
        <f t="shared" si="8"/>
        <v>1.5486379399821323E-3</v>
      </c>
      <c r="BK7" s="38">
        <f t="shared" si="8"/>
        <v>-2.0589349541269293E-4</v>
      </c>
      <c r="BL7" s="39">
        <f t="shared" si="9"/>
        <v>2.5562976561596777E-2</v>
      </c>
      <c r="BM7" s="40">
        <f t="shared" si="10"/>
        <v>-2.1448876020404413E-2</v>
      </c>
      <c r="BN7" s="41">
        <v>548.61</v>
      </c>
      <c r="BO7" s="41"/>
      <c r="BP7" s="42">
        <f>(BN7-BN6)/BN6</f>
        <v>-0.38844919070762923</v>
      </c>
      <c r="BQ7" s="52">
        <f t="shared" si="11"/>
        <v>0.22422977857601628</v>
      </c>
      <c r="BR7" s="43">
        <v>2</v>
      </c>
      <c r="BS7" s="43">
        <v>4</v>
      </c>
      <c r="BT7" s="43">
        <v>100</v>
      </c>
      <c r="BU7" s="54">
        <f t="shared" si="12"/>
        <v>50</v>
      </c>
    </row>
    <row r="8" spans="1:73" x14ac:dyDescent="0.25">
      <c r="A8" s="44">
        <v>2</v>
      </c>
      <c r="B8" s="44" t="s">
        <v>40</v>
      </c>
      <c r="C8" s="44" t="s">
        <v>41</v>
      </c>
      <c r="D8" s="31">
        <v>2021</v>
      </c>
      <c r="E8" s="32">
        <v>328221000000</v>
      </c>
      <c r="F8" s="34">
        <v>6951000000</v>
      </c>
      <c r="G8" s="34">
        <v>1741000000</v>
      </c>
      <c r="H8" s="34">
        <f t="shared" si="2"/>
        <v>8692000000</v>
      </c>
      <c r="I8" s="34">
        <v>308341000000</v>
      </c>
      <c r="J8" s="34">
        <v>1304108000000</v>
      </c>
      <c r="K8" s="35">
        <f t="shared" si="3"/>
        <v>-28572000000</v>
      </c>
      <c r="L8" s="52">
        <f t="shared" si="4"/>
        <v>-2.1909228376790879E-2</v>
      </c>
      <c r="M8" s="35">
        <v>334291000000</v>
      </c>
      <c r="N8" s="34">
        <v>1304108000000</v>
      </c>
      <c r="O8" s="52">
        <f t="shared" si="5"/>
        <v>0.25633689847773344</v>
      </c>
      <c r="P8" s="36">
        <v>44650</v>
      </c>
      <c r="Q8" s="37">
        <v>3670</v>
      </c>
      <c r="R8" s="37">
        <v>3690</v>
      </c>
      <c r="S8" s="37">
        <v>3630</v>
      </c>
      <c r="T8" s="37">
        <v>3630</v>
      </c>
      <c r="U8" s="37">
        <v>3660</v>
      </c>
      <c r="V8" s="37">
        <v>3680</v>
      </c>
      <c r="W8" s="37">
        <v>3680</v>
      </c>
      <c r="X8" s="37">
        <v>3680</v>
      </c>
      <c r="Y8" s="37">
        <v>3680</v>
      </c>
      <c r="Z8" s="37">
        <v>3700</v>
      </c>
      <c r="AA8" s="37">
        <v>3690</v>
      </c>
      <c r="AB8" s="37">
        <v>3690</v>
      </c>
      <c r="AC8" s="37">
        <v>7000.82</v>
      </c>
      <c r="AD8" s="37">
        <v>6996.12</v>
      </c>
      <c r="AE8" s="37">
        <v>7049.69</v>
      </c>
      <c r="AF8" s="37">
        <v>7002.53</v>
      </c>
      <c r="AG8" s="37">
        <v>7049.6</v>
      </c>
      <c r="AH8" s="37">
        <v>7011.69</v>
      </c>
      <c r="AI8" s="37">
        <v>7053.19</v>
      </c>
      <c r="AJ8" s="37">
        <v>7071.44</v>
      </c>
      <c r="AK8" s="37">
        <v>7078.76</v>
      </c>
      <c r="AL8" s="37">
        <v>7116.22</v>
      </c>
      <c r="AM8" s="37">
        <v>7148.3</v>
      </c>
      <c r="AN8" s="37">
        <v>7104.22</v>
      </c>
      <c r="AO8" s="38">
        <f t="shared" si="0"/>
        <v>5.4495912806539508E-3</v>
      </c>
      <c r="AP8" s="38">
        <f t="shared" si="0"/>
        <v>-1.6260162601626018E-2</v>
      </c>
      <c r="AQ8" s="38">
        <f t="shared" si="0"/>
        <v>0</v>
      </c>
      <c r="AR8" s="38">
        <f t="shared" si="0"/>
        <v>8.2644628099173556E-3</v>
      </c>
      <c r="AS8" s="38">
        <f t="shared" si="0"/>
        <v>5.4644808743169399E-3</v>
      </c>
      <c r="AT8" s="38">
        <f t="shared" si="0"/>
        <v>0</v>
      </c>
      <c r="AU8" s="38">
        <f t="shared" si="6"/>
        <v>0</v>
      </c>
      <c r="AV8" s="38">
        <f t="shared" si="6"/>
        <v>0</v>
      </c>
      <c r="AW8" s="38">
        <f t="shared" si="6"/>
        <v>-5.4054054054054057E-3</v>
      </c>
      <c r="AX8" s="38">
        <f t="shared" si="6"/>
        <v>2.7100271002710027E-3</v>
      </c>
      <c r="AY8" s="38">
        <f t="shared" si="6"/>
        <v>0</v>
      </c>
      <c r="AZ8" s="39">
        <f t="shared" si="7"/>
        <v>2.2299405812782613E-4</v>
      </c>
      <c r="BA8" s="38">
        <f t="shared" si="1"/>
        <v>-6.7134992757988607E-4</v>
      </c>
      <c r="BB8" s="38">
        <f t="shared" si="1"/>
        <v>7.6571013647564233E-3</v>
      </c>
      <c r="BC8" s="38">
        <f t="shared" si="1"/>
        <v>-6.6896558572078855E-3</v>
      </c>
      <c r="BD8" s="38">
        <f t="shared" si="1"/>
        <v>6.7218562433864074E-3</v>
      </c>
      <c r="BE8" s="38">
        <f t="shared" si="1"/>
        <v>-5.3776100771676071E-3</v>
      </c>
      <c r="BF8" s="38">
        <f t="shared" si="1"/>
        <v>5.918687220912505E-3</v>
      </c>
      <c r="BG8" s="38">
        <f t="shared" si="8"/>
        <v>-2.580803909811863E-3</v>
      </c>
      <c r="BH8" s="38">
        <f t="shared" si="8"/>
        <v>-1.0340794150388794E-3</v>
      </c>
      <c r="BI8" s="38">
        <f t="shared" si="8"/>
        <v>-5.2640306229992939E-3</v>
      </c>
      <c r="BJ8" s="38">
        <f t="shared" si="8"/>
        <v>-4.4877803114027007E-3</v>
      </c>
      <c r="BK8" s="38">
        <f t="shared" si="8"/>
        <v>6.2047628029537269E-3</v>
      </c>
      <c r="BL8" s="39">
        <f t="shared" si="9"/>
        <v>3.9709751080094658E-4</v>
      </c>
      <c r="BM8" s="40">
        <f t="shared" si="10"/>
        <v>-1.7410345267312045E-4</v>
      </c>
      <c r="BN8" s="41">
        <v>451</v>
      </c>
      <c r="BO8" s="41">
        <v>231</v>
      </c>
      <c r="BP8" s="42">
        <f>(BN8-BO8)/BO8</f>
        <v>0.95238095238095233</v>
      </c>
      <c r="BQ8" s="52">
        <f t="shared" si="11"/>
        <v>-6.9118458625306772E-2</v>
      </c>
      <c r="BR8" s="43">
        <v>1</v>
      </c>
      <c r="BS8" s="43">
        <v>3</v>
      </c>
      <c r="BT8" s="43">
        <v>100</v>
      </c>
      <c r="BU8" s="54">
        <f t="shared" si="12"/>
        <v>33.333333333333329</v>
      </c>
    </row>
    <row r="9" spans="1:73" x14ac:dyDescent="0.25">
      <c r="A9" s="44"/>
      <c r="B9" s="44"/>
      <c r="C9" s="44"/>
      <c r="D9" s="45">
        <v>2022</v>
      </c>
      <c r="E9" s="32">
        <v>452537000000</v>
      </c>
      <c r="F9" s="34">
        <v>7284000000</v>
      </c>
      <c r="G9" s="34">
        <v>1227000000</v>
      </c>
      <c r="H9" s="34">
        <f t="shared" si="2"/>
        <v>8511000000</v>
      </c>
      <c r="I9" s="34">
        <v>312748000000</v>
      </c>
      <c r="J9" s="34">
        <v>1645582000000</v>
      </c>
      <c r="K9" s="35">
        <f t="shared" si="3"/>
        <v>-148300000000</v>
      </c>
      <c r="L9" s="52">
        <f t="shared" si="4"/>
        <v>-9.0120091250390444E-2</v>
      </c>
      <c r="M9" s="35">
        <v>310746000000</v>
      </c>
      <c r="N9" s="34">
        <v>1645582000000</v>
      </c>
      <c r="O9" s="52">
        <f t="shared" si="5"/>
        <v>0.18883653321438859</v>
      </c>
      <c r="P9" s="36">
        <v>45015</v>
      </c>
      <c r="Q9" s="37">
        <v>6600</v>
      </c>
      <c r="R9" s="37">
        <v>6775</v>
      </c>
      <c r="S9" s="37">
        <v>6875</v>
      </c>
      <c r="T9" s="37">
        <v>6975</v>
      </c>
      <c r="U9" s="37">
        <v>7000</v>
      </c>
      <c r="V9" s="37">
        <v>6975</v>
      </c>
      <c r="W9" s="37">
        <v>7075</v>
      </c>
      <c r="X9" s="37">
        <v>7375</v>
      </c>
      <c r="Y9" s="37">
        <v>7275</v>
      </c>
      <c r="Z9" s="37">
        <v>7300</v>
      </c>
      <c r="AA9" s="37">
        <v>7400</v>
      </c>
      <c r="AB9" s="37">
        <v>7450</v>
      </c>
      <c r="AC9" s="37">
        <v>6612.49</v>
      </c>
      <c r="AD9" s="37">
        <v>6691.61</v>
      </c>
      <c r="AE9" s="37">
        <v>6762.25</v>
      </c>
      <c r="AF9" s="37">
        <v>6708.93</v>
      </c>
      <c r="AG9" s="37">
        <v>6760.33</v>
      </c>
      <c r="AH9" s="37">
        <v>6839.44</v>
      </c>
      <c r="AI9" s="37">
        <v>6808.95</v>
      </c>
      <c r="AJ9" s="37">
        <v>6805.28</v>
      </c>
      <c r="AK9" s="37">
        <v>6827.17</v>
      </c>
      <c r="AL9" s="37">
        <v>6833.18</v>
      </c>
      <c r="AM9" s="37">
        <v>6819.67</v>
      </c>
      <c r="AN9" s="37">
        <v>6792.77</v>
      </c>
      <c r="AO9" s="38">
        <f t="shared" si="0"/>
        <v>2.6515151515151516E-2</v>
      </c>
      <c r="AP9" s="38">
        <f t="shared" si="0"/>
        <v>1.4760147601476014E-2</v>
      </c>
      <c r="AQ9" s="38">
        <f t="shared" si="0"/>
        <v>1.4545454545454545E-2</v>
      </c>
      <c r="AR9" s="38">
        <f t="shared" si="0"/>
        <v>3.5842293906810036E-3</v>
      </c>
      <c r="AS9" s="38">
        <f t="shared" si="0"/>
        <v>-3.5714285714285713E-3</v>
      </c>
      <c r="AT9" s="38">
        <f t="shared" si="0"/>
        <v>1.4336917562724014E-2</v>
      </c>
      <c r="AU9" s="38">
        <f t="shared" si="6"/>
        <v>-4.0677966101694912E-2</v>
      </c>
      <c r="AV9" s="38">
        <f t="shared" si="6"/>
        <v>1.3745704467353952E-2</v>
      </c>
      <c r="AW9" s="38">
        <f t="shared" si="6"/>
        <v>-3.4246575342465752E-3</v>
      </c>
      <c r="AX9" s="38">
        <f t="shared" si="6"/>
        <v>-1.3513513513513514E-2</v>
      </c>
      <c r="AY9" s="38">
        <f t="shared" si="6"/>
        <v>-6.7114093959731542E-3</v>
      </c>
      <c r="AZ9" s="39">
        <f t="shared" si="7"/>
        <v>1.9588629965984313E-2</v>
      </c>
      <c r="BA9" s="38">
        <f t="shared" si="1"/>
        <v>1.1965235486178413E-2</v>
      </c>
      <c r="BB9" s="38">
        <f t="shared" si="1"/>
        <v>1.0556502844606953E-2</v>
      </c>
      <c r="BC9" s="38">
        <f t="shared" si="1"/>
        <v>-7.8849495360271676E-3</v>
      </c>
      <c r="BD9" s="38">
        <f t="shared" si="1"/>
        <v>7.6614303622186599E-3</v>
      </c>
      <c r="BE9" s="38">
        <f t="shared" si="1"/>
        <v>1.1702091465949098E-2</v>
      </c>
      <c r="BF9" s="38">
        <f t="shared" si="1"/>
        <v>-4.4579673189617548E-3</v>
      </c>
      <c r="BG9" s="38">
        <f t="shared" si="8"/>
        <v>5.3928714174877055E-4</v>
      </c>
      <c r="BH9" s="38">
        <f t="shared" si="8"/>
        <v>-3.206306566263961E-3</v>
      </c>
      <c r="BI9" s="38">
        <f t="shared" si="8"/>
        <v>-8.7953193096043398E-4</v>
      </c>
      <c r="BJ9" s="38">
        <f t="shared" si="8"/>
        <v>1.9810342729193963E-3</v>
      </c>
      <c r="BK9" s="38">
        <f t="shared" si="8"/>
        <v>3.9600928634415172E-3</v>
      </c>
      <c r="BL9" s="39">
        <f t="shared" si="9"/>
        <v>3.193691908484949E-2</v>
      </c>
      <c r="BM9" s="40">
        <f t="shared" si="10"/>
        <v>-1.2348289118865177E-2</v>
      </c>
      <c r="BN9" s="41">
        <v>691</v>
      </c>
      <c r="BO9" s="48"/>
      <c r="BP9" s="42">
        <f>(BN9-BN8)/BN8</f>
        <v>0.53215077605321504</v>
      </c>
      <c r="BQ9" s="52">
        <f t="shared" si="11"/>
        <v>-0.14657742246920083</v>
      </c>
      <c r="BR9" s="43">
        <v>1</v>
      </c>
      <c r="BS9" s="43">
        <v>3</v>
      </c>
      <c r="BT9" s="43">
        <v>100</v>
      </c>
      <c r="BU9" s="54">
        <f t="shared" si="12"/>
        <v>33.333333333333329</v>
      </c>
    </row>
    <row r="10" spans="1:73" x14ac:dyDescent="0.25">
      <c r="A10" s="44"/>
      <c r="B10" s="44"/>
      <c r="C10" s="44"/>
      <c r="D10" s="46">
        <v>2023</v>
      </c>
      <c r="E10" s="34">
        <v>484693000000</v>
      </c>
      <c r="F10" s="34">
        <v>6104000000</v>
      </c>
      <c r="G10" s="34">
        <v>776000000</v>
      </c>
      <c r="H10" s="34">
        <f t="shared" si="2"/>
        <v>6880000000</v>
      </c>
      <c r="I10" s="34">
        <v>459648000000</v>
      </c>
      <c r="J10" s="34">
        <v>2085182000000</v>
      </c>
      <c r="K10" s="35">
        <f t="shared" si="3"/>
        <v>-31925000000</v>
      </c>
      <c r="L10" s="52">
        <f t="shared" si="4"/>
        <v>-1.5310414150899058E-2</v>
      </c>
      <c r="M10" s="35">
        <v>355374000000</v>
      </c>
      <c r="N10" s="34">
        <v>2085182000000</v>
      </c>
      <c r="O10" s="52">
        <f t="shared" si="5"/>
        <v>0.17042828875369154</v>
      </c>
      <c r="P10" s="36">
        <v>45378</v>
      </c>
      <c r="Q10" s="37">
        <v>9600</v>
      </c>
      <c r="R10" s="37">
        <v>9700</v>
      </c>
      <c r="S10" s="37">
        <v>9700</v>
      </c>
      <c r="T10" s="37">
        <v>9800</v>
      </c>
      <c r="U10" s="37">
        <v>9550</v>
      </c>
      <c r="V10" s="37">
        <v>9125</v>
      </c>
      <c r="W10" s="37">
        <v>9100</v>
      </c>
      <c r="X10" s="37">
        <v>9100</v>
      </c>
      <c r="Y10" s="37">
        <v>9400</v>
      </c>
      <c r="Z10" s="37">
        <v>9650</v>
      </c>
      <c r="AA10" s="37">
        <v>9575</v>
      </c>
      <c r="AB10" s="37">
        <v>9650</v>
      </c>
      <c r="AC10" s="37">
        <v>7336.75</v>
      </c>
      <c r="AD10" s="37">
        <v>7331.13</v>
      </c>
      <c r="AE10" s="37">
        <v>7338.35</v>
      </c>
      <c r="AF10" s="37">
        <v>7350.15</v>
      </c>
      <c r="AG10" s="37">
        <v>7377.76</v>
      </c>
      <c r="AH10" s="37">
        <v>7365.66</v>
      </c>
      <c r="AI10" s="37">
        <v>7301.09</v>
      </c>
      <c r="AJ10" s="37">
        <v>7288.81</v>
      </c>
      <c r="AK10" s="37">
        <v>7205.06</v>
      </c>
      <c r="AL10" s="37">
        <v>7236.98</v>
      </c>
      <c r="AM10" s="37">
        <v>7166.84</v>
      </c>
      <c r="AN10" s="37">
        <v>7254.4</v>
      </c>
      <c r="AO10" s="38">
        <f t="shared" si="0"/>
        <v>1.0416666666666666E-2</v>
      </c>
      <c r="AP10" s="38">
        <f t="shared" si="0"/>
        <v>0</v>
      </c>
      <c r="AQ10" s="38">
        <f t="shared" si="0"/>
        <v>1.0309278350515464E-2</v>
      </c>
      <c r="AR10" s="38">
        <f t="shared" si="0"/>
        <v>-2.5510204081632654E-2</v>
      </c>
      <c r="AS10" s="38">
        <f t="shared" si="0"/>
        <v>-4.4502617801047119E-2</v>
      </c>
      <c r="AT10" s="38">
        <f t="shared" si="0"/>
        <v>-2.7397260273972603E-3</v>
      </c>
      <c r="AU10" s="38">
        <f t="shared" si="6"/>
        <v>0</v>
      </c>
      <c r="AV10" s="38">
        <f t="shared" si="6"/>
        <v>-3.1914893617021274E-2</v>
      </c>
      <c r="AW10" s="38">
        <f t="shared" si="6"/>
        <v>-2.5906735751295335E-2</v>
      </c>
      <c r="AX10" s="38">
        <f t="shared" si="6"/>
        <v>7.832898172323759E-3</v>
      </c>
      <c r="AY10" s="38">
        <f t="shared" si="6"/>
        <v>-7.7720207253886009E-3</v>
      </c>
      <c r="AZ10" s="39">
        <f t="shared" si="7"/>
        <v>-0.10978735481427634</v>
      </c>
      <c r="BA10" s="38">
        <f t="shared" si="1"/>
        <v>-7.6600674685656331E-4</v>
      </c>
      <c r="BB10" s="38">
        <f t="shared" si="1"/>
        <v>9.8484135460703251E-4</v>
      </c>
      <c r="BC10" s="38">
        <f t="shared" si="1"/>
        <v>1.607990897136178E-3</v>
      </c>
      <c r="BD10" s="38">
        <f t="shared" si="1"/>
        <v>3.7563859240968664E-3</v>
      </c>
      <c r="BE10" s="38">
        <f t="shared" si="1"/>
        <v>-1.6400641929258154E-3</v>
      </c>
      <c r="BF10" s="38">
        <f t="shared" si="1"/>
        <v>-8.7663563075134759E-3</v>
      </c>
      <c r="BG10" s="38">
        <f t="shared" si="8"/>
        <v>1.684774332161182E-3</v>
      </c>
      <c r="BH10" s="38">
        <f t="shared" si="8"/>
        <v>1.1623775513319804E-2</v>
      </c>
      <c r="BI10" s="38">
        <f t="shared" si="8"/>
        <v>-4.4106795928687331E-3</v>
      </c>
      <c r="BJ10" s="38">
        <f t="shared" si="8"/>
        <v>9.7867400416361203E-3</v>
      </c>
      <c r="BK10" s="38">
        <f t="shared" si="8"/>
        <v>-1.2069916188795696E-2</v>
      </c>
      <c r="BL10" s="39">
        <f t="shared" si="9"/>
        <v>1.7914850339968997E-3</v>
      </c>
      <c r="BM10" s="40">
        <f t="shared" si="10"/>
        <v>-0.11157883984827324</v>
      </c>
      <c r="BN10" s="41">
        <v>671</v>
      </c>
      <c r="BO10" s="41"/>
      <c r="BP10" s="42">
        <f>(BN10-BN9)/BN9</f>
        <v>-2.8943560057887119E-2</v>
      </c>
      <c r="BQ10" s="52">
        <f t="shared" si="11"/>
        <v>6.1233600667578401</v>
      </c>
      <c r="BR10" s="43">
        <v>2</v>
      </c>
      <c r="BS10" s="43">
        <v>4</v>
      </c>
      <c r="BT10" s="43">
        <v>100</v>
      </c>
      <c r="BU10" s="54">
        <f t="shared" si="12"/>
        <v>50</v>
      </c>
    </row>
    <row r="11" spans="1:73" x14ac:dyDescent="0.25">
      <c r="A11" s="44">
        <v>3</v>
      </c>
      <c r="B11" s="44" t="s">
        <v>42</v>
      </c>
      <c r="C11" s="44" t="s">
        <v>43</v>
      </c>
      <c r="D11" s="31">
        <v>2021</v>
      </c>
      <c r="E11" s="32">
        <v>2783812000000</v>
      </c>
      <c r="F11" s="34">
        <v>3140580000000</v>
      </c>
      <c r="G11" s="34">
        <v>201588000000</v>
      </c>
      <c r="H11" s="34">
        <f t="shared" si="2"/>
        <v>3342168000000</v>
      </c>
      <c r="I11" s="34">
        <v>6335963000000</v>
      </c>
      <c r="J11" s="34">
        <v>27370210000000</v>
      </c>
      <c r="K11" s="35">
        <f t="shared" si="3"/>
        <v>209983000000</v>
      </c>
      <c r="L11" s="52">
        <f t="shared" si="4"/>
        <v>7.6719542889879177E-3</v>
      </c>
      <c r="M11" s="35">
        <v>17942427000000</v>
      </c>
      <c r="N11" s="34">
        <v>27370210000000</v>
      </c>
      <c r="O11" s="52">
        <f t="shared" si="5"/>
        <v>0.65554582884091861</v>
      </c>
      <c r="P11" s="36">
        <v>44650</v>
      </c>
      <c r="Q11" s="37">
        <v>1400</v>
      </c>
      <c r="R11" s="37">
        <v>1395</v>
      </c>
      <c r="S11" s="37">
        <v>1420</v>
      </c>
      <c r="T11" s="37">
        <v>1390</v>
      </c>
      <c r="U11" s="37">
        <v>1400</v>
      </c>
      <c r="V11" s="37">
        <v>1420</v>
      </c>
      <c r="W11" s="37">
        <v>1460</v>
      </c>
      <c r="X11" s="37">
        <v>1520</v>
      </c>
      <c r="Y11" s="37">
        <v>1485</v>
      </c>
      <c r="Z11" s="37">
        <v>1530</v>
      </c>
      <c r="AA11" s="37">
        <v>1575</v>
      </c>
      <c r="AB11" s="37">
        <v>1705</v>
      </c>
      <c r="AC11" s="37">
        <v>7000.82</v>
      </c>
      <c r="AD11" s="37">
        <v>6996.12</v>
      </c>
      <c r="AE11" s="37">
        <v>7049.69</v>
      </c>
      <c r="AF11" s="37">
        <v>7002.53</v>
      </c>
      <c r="AG11" s="37">
        <v>7049.6</v>
      </c>
      <c r="AH11" s="37">
        <v>7011.69</v>
      </c>
      <c r="AI11" s="37">
        <v>7053.19</v>
      </c>
      <c r="AJ11" s="37">
        <v>7071.44</v>
      </c>
      <c r="AK11" s="37">
        <v>7078.76</v>
      </c>
      <c r="AL11" s="37">
        <v>7116.22</v>
      </c>
      <c r="AM11" s="37">
        <v>7148.3</v>
      </c>
      <c r="AN11" s="37">
        <v>7104.22</v>
      </c>
      <c r="AO11" s="38">
        <f t="shared" si="0"/>
        <v>-3.5714285714285713E-3</v>
      </c>
      <c r="AP11" s="38">
        <f t="shared" si="0"/>
        <v>1.7921146953405017E-2</v>
      </c>
      <c r="AQ11" s="38">
        <f t="shared" si="0"/>
        <v>-2.1126760563380281E-2</v>
      </c>
      <c r="AR11" s="38">
        <f t="shared" si="0"/>
        <v>7.1942446043165471E-3</v>
      </c>
      <c r="AS11" s="38">
        <f t="shared" si="0"/>
        <v>1.4285714285714285E-2</v>
      </c>
      <c r="AT11" s="38">
        <f t="shared" si="0"/>
        <v>2.8169014084507043E-2</v>
      </c>
      <c r="AU11" s="38">
        <f t="shared" si="6"/>
        <v>-3.9473684210526314E-2</v>
      </c>
      <c r="AV11" s="38">
        <f t="shared" si="6"/>
        <v>2.3569023569023569E-2</v>
      </c>
      <c r="AW11" s="38">
        <f t="shared" si="6"/>
        <v>-2.9411764705882353E-2</v>
      </c>
      <c r="AX11" s="38">
        <f t="shared" si="6"/>
        <v>-2.8571428571428571E-2</v>
      </c>
      <c r="AY11" s="38">
        <f t="shared" si="6"/>
        <v>-7.6246334310850442E-2</v>
      </c>
      <c r="AZ11" s="39">
        <f t="shared" si="7"/>
        <v>-0.10726225743653006</v>
      </c>
      <c r="BA11" s="38">
        <f t="shared" si="1"/>
        <v>-6.7134992757988607E-4</v>
      </c>
      <c r="BB11" s="38">
        <f t="shared" si="1"/>
        <v>7.6571013647564233E-3</v>
      </c>
      <c r="BC11" s="38">
        <f t="shared" si="1"/>
        <v>-6.6896558572078855E-3</v>
      </c>
      <c r="BD11" s="38">
        <f t="shared" si="1"/>
        <v>6.7218562433864074E-3</v>
      </c>
      <c r="BE11" s="38">
        <f t="shared" si="1"/>
        <v>-5.3776100771676071E-3</v>
      </c>
      <c r="BF11" s="38">
        <f t="shared" si="1"/>
        <v>5.918687220912505E-3</v>
      </c>
      <c r="BG11" s="38">
        <f t="shared" si="8"/>
        <v>-2.580803909811863E-3</v>
      </c>
      <c r="BH11" s="38">
        <f t="shared" si="8"/>
        <v>-1.0340794150388794E-3</v>
      </c>
      <c r="BI11" s="38">
        <f t="shared" si="8"/>
        <v>-5.2640306229992939E-3</v>
      </c>
      <c r="BJ11" s="38">
        <f t="shared" si="8"/>
        <v>-4.4877803114027007E-3</v>
      </c>
      <c r="BK11" s="38">
        <f t="shared" si="8"/>
        <v>6.2047628029537269E-3</v>
      </c>
      <c r="BL11" s="39">
        <f t="shared" si="9"/>
        <v>3.9709751080094658E-4</v>
      </c>
      <c r="BM11" s="40">
        <f t="shared" si="10"/>
        <v>-0.107659354947331</v>
      </c>
      <c r="BN11" s="41">
        <v>46.98</v>
      </c>
      <c r="BO11" s="41">
        <v>25.56</v>
      </c>
      <c r="BP11" s="42">
        <f>(BN11-BO11)/BO11</f>
        <v>0.8380281690140845</v>
      </c>
      <c r="BQ11" s="52">
        <f t="shared" si="11"/>
        <v>-0.20680970086152101</v>
      </c>
      <c r="BR11" s="43">
        <v>2</v>
      </c>
      <c r="BS11" s="43">
        <v>4</v>
      </c>
      <c r="BT11" s="43">
        <v>100</v>
      </c>
      <c r="BU11" s="54">
        <f t="shared" si="12"/>
        <v>50</v>
      </c>
    </row>
    <row r="12" spans="1:73" x14ac:dyDescent="0.25">
      <c r="A12" s="44"/>
      <c r="B12" s="44"/>
      <c r="C12" s="44"/>
      <c r="D12" s="45">
        <v>2022</v>
      </c>
      <c r="E12" s="32">
        <v>3770188000000</v>
      </c>
      <c r="F12" s="34">
        <v>3265639000000</v>
      </c>
      <c r="G12" s="34">
        <v>218499000000</v>
      </c>
      <c r="H12" s="34">
        <f t="shared" si="2"/>
        <v>3484138000000</v>
      </c>
      <c r="I12" s="34">
        <v>7062488000000</v>
      </c>
      <c r="J12" s="34">
        <v>30746266000000</v>
      </c>
      <c r="K12" s="35">
        <f t="shared" si="3"/>
        <v>-191838000000</v>
      </c>
      <c r="L12" s="52">
        <f t="shared" si="4"/>
        <v>-6.2393918012678354E-3</v>
      </c>
      <c r="M12" s="35">
        <v>19275574000000</v>
      </c>
      <c r="N12" s="34">
        <v>30746266000000</v>
      </c>
      <c r="O12" s="52">
        <f t="shared" si="5"/>
        <v>0.6269240629089724</v>
      </c>
      <c r="P12" s="36">
        <v>45015</v>
      </c>
      <c r="Q12" s="37">
        <v>2850</v>
      </c>
      <c r="R12" s="37">
        <v>2900</v>
      </c>
      <c r="S12" s="37">
        <v>2930</v>
      </c>
      <c r="T12" s="37">
        <v>2900</v>
      </c>
      <c r="U12" s="37">
        <v>2980</v>
      </c>
      <c r="V12" s="37">
        <v>2950</v>
      </c>
      <c r="W12" s="37">
        <v>2870</v>
      </c>
      <c r="X12" s="37">
        <v>2880</v>
      </c>
      <c r="Y12" s="37">
        <v>2920</v>
      </c>
      <c r="Z12" s="37">
        <v>2870</v>
      </c>
      <c r="AA12" s="37">
        <v>2800</v>
      </c>
      <c r="AB12" s="37">
        <v>2700</v>
      </c>
      <c r="AC12" s="37">
        <v>6612.49</v>
      </c>
      <c r="AD12" s="37">
        <v>6691.61</v>
      </c>
      <c r="AE12" s="37">
        <v>6762.25</v>
      </c>
      <c r="AF12" s="37">
        <v>6708.93</v>
      </c>
      <c r="AG12" s="37">
        <v>6760.33</v>
      </c>
      <c r="AH12" s="37">
        <v>6839.44</v>
      </c>
      <c r="AI12" s="37">
        <v>6808.95</v>
      </c>
      <c r="AJ12" s="37">
        <v>6805.28</v>
      </c>
      <c r="AK12" s="37">
        <v>6827.17</v>
      </c>
      <c r="AL12" s="37">
        <v>6833.18</v>
      </c>
      <c r="AM12" s="37">
        <v>6819.67</v>
      </c>
      <c r="AN12" s="37">
        <v>6792.77</v>
      </c>
      <c r="AO12" s="38">
        <f t="shared" si="0"/>
        <v>1.7543859649122806E-2</v>
      </c>
      <c r="AP12" s="38">
        <f t="shared" si="0"/>
        <v>1.0344827586206896E-2</v>
      </c>
      <c r="AQ12" s="38">
        <f t="shared" si="0"/>
        <v>-1.0238907849829351E-2</v>
      </c>
      <c r="AR12" s="38">
        <f t="shared" si="0"/>
        <v>2.7586206896551724E-2</v>
      </c>
      <c r="AS12" s="38">
        <f t="shared" si="0"/>
        <v>-1.0067114093959731E-2</v>
      </c>
      <c r="AT12" s="38">
        <f t="shared" si="0"/>
        <v>-2.7118644067796609E-2</v>
      </c>
      <c r="AU12" s="38">
        <f t="shared" si="6"/>
        <v>-3.472222222222222E-3</v>
      </c>
      <c r="AV12" s="38">
        <f t="shared" si="6"/>
        <v>-1.3698630136986301E-2</v>
      </c>
      <c r="AW12" s="38">
        <f t="shared" si="6"/>
        <v>1.7421602787456445E-2</v>
      </c>
      <c r="AX12" s="38">
        <f t="shared" si="6"/>
        <v>2.5000000000000001E-2</v>
      </c>
      <c r="AY12" s="38">
        <f t="shared" si="6"/>
        <v>3.7037037037037035E-2</v>
      </c>
      <c r="AZ12" s="39">
        <f t="shared" si="7"/>
        <v>7.0338015585580699E-2</v>
      </c>
      <c r="BA12" s="38">
        <f t="shared" si="1"/>
        <v>1.1965235486178413E-2</v>
      </c>
      <c r="BB12" s="38">
        <f t="shared" si="1"/>
        <v>1.0556502844606953E-2</v>
      </c>
      <c r="BC12" s="38">
        <f t="shared" si="1"/>
        <v>-7.8849495360271676E-3</v>
      </c>
      <c r="BD12" s="38">
        <f t="shared" si="1"/>
        <v>7.6614303622186599E-3</v>
      </c>
      <c r="BE12" s="38">
        <f t="shared" si="1"/>
        <v>1.1702091465949098E-2</v>
      </c>
      <c r="BF12" s="38">
        <f t="shared" si="1"/>
        <v>-4.4579673189617548E-3</v>
      </c>
      <c r="BG12" s="38">
        <f t="shared" si="8"/>
        <v>5.3928714174877055E-4</v>
      </c>
      <c r="BH12" s="38">
        <f t="shared" si="8"/>
        <v>-3.206306566263961E-3</v>
      </c>
      <c r="BI12" s="38">
        <f t="shared" si="8"/>
        <v>-8.7953193096043398E-4</v>
      </c>
      <c r="BJ12" s="38">
        <f t="shared" si="8"/>
        <v>1.9810342729193963E-3</v>
      </c>
      <c r="BK12" s="38">
        <f t="shared" si="8"/>
        <v>3.9600928634415172E-3</v>
      </c>
      <c r="BL12" s="39">
        <f t="shared" si="9"/>
        <v>3.193691908484949E-2</v>
      </c>
      <c r="BM12" s="40">
        <f t="shared" si="10"/>
        <v>3.8401096500731209E-2</v>
      </c>
      <c r="BN12" s="41">
        <v>68.760000000000005</v>
      </c>
      <c r="BO12" s="41"/>
      <c r="BP12" s="42">
        <f>(BN12-BN11)/BN11</f>
        <v>0.46360153256705</v>
      </c>
      <c r="BQ12" s="52">
        <f t="shared" si="11"/>
        <v>-5.8783031514951671E-2</v>
      </c>
      <c r="BR12" s="43">
        <v>3</v>
      </c>
      <c r="BS12" s="43">
        <v>5</v>
      </c>
      <c r="BT12" s="43">
        <v>100</v>
      </c>
      <c r="BU12" s="54">
        <f t="shared" si="12"/>
        <v>60</v>
      </c>
    </row>
    <row r="13" spans="1:73" x14ac:dyDescent="0.25">
      <c r="A13" s="44"/>
      <c r="B13" s="44"/>
      <c r="C13" s="44"/>
      <c r="D13" s="46">
        <v>2023</v>
      </c>
      <c r="E13" s="34">
        <v>4429298000000</v>
      </c>
      <c r="F13" s="34">
        <v>3626904000000</v>
      </c>
      <c r="G13" s="34">
        <v>209068000000</v>
      </c>
      <c r="H13" s="34">
        <f t="shared" si="2"/>
        <v>3835972000000</v>
      </c>
      <c r="I13" s="34">
        <v>6817021000000</v>
      </c>
      <c r="J13" s="34">
        <v>34246183000000</v>
      </c>
      <c r="K13" s="35">
        <f t="shared" si="3"/>
        <v>-1448249000000</v>
      </c>
      <c r="L13" s="52">
        <f t="shared" si="4"/>
        <v>-4.2289355283769876E-2</v>
      </c>
      <c r="M13" s="35">
        <v>18540983000000</v>
      </c>
      <c r="N13" s="34">
        <v>34246183000000</v>
      </c>
      <c r="O13" s="52">
        <f t="shared" si="5"/>
        <v>0.54140290612825381</v>
      </c>
      <c r="P13" s="36">
        <v>45374</v>
      </c>
      <c r="Q13" s="37">
        <v>2900</v>
      </c>
      <c r="R13" s="37">
        <v>2880</v>
      </c>
      <c r="S13" s="37">
        <v>2870</v>
      </c>
      <c r="T13" s="37">
        <v>2890</v>
      </c>
      <c r="U13" s="37">
        <v>2900</v>
      </c>
      <c r="V13" s="37">
        <v>2900</v>
      </c>
      <c r="W13" s="37">
        <v>2900</v>
      </c>
      <c r="X13" s="37">
        <v>2900</v>
      </c>
      <c r="Y13" s="37">
        <v>2900</v>
      </c>
      <c r="Z13" s="37">
        <v>2900</v>
      </c>
      <c r="AA13" s="37">
        <v>2910</v>
      </c>
      <c r="AB13" s="37">
        <v>2910</v>
      </c>
      <c r="AC13" s="37">
        <v>7433.31</v>
      </c>
      <c r="AD13" s="37">
        <v>7328.05</v>
      </c>
      <c r="AE13" s="37">
        <v>7302.45</v>
      </c>
      <c r="AF13" s="37">
        <v>7336.75</v>
      </c>
      <c r="AG13" s="37">
        <v>7331.13</v>
      </c>
      <c r="AH13" s="37">
        <v>7338.35</v>
      </c>
      <c r="AI13" s="37">
        <v>7350.15</v>
      </c>
      <c r="AJ13" s="37">
        <v>7377.76</v>
      </c>
      <c r="AK13" s="37">
        <v>7365.66</v>
      </c>
      <c r="AL13" s="37">
        <v>7310.09</v>
      </c>
      <c r="AM13" s="37">
        <v>7288.81</v>
      </c>
      <c r="AN13" s="37">
        <v>7205.06</v>
      </c>
      <c r="AO13" s="38">
        <f t="shared" si="0"/>
        <v>-6.8965517241379309E-3</v>
      </c>
      <c r="AP13" s="38">
        <f t="shared" si="0"/>
        <v>-3.472222222222222E-3</v>
      </c>
      <c r="AQ13" s="38">
        <f t="shared" si="0"/>
        <v>6.9686411149825784E-3</v>
      </c>
      <c r="AR13" s="38">
        <f t="shared" si="0"/>
        <v>3.4602076124567475E-3</v>
      </c>
      <c r="AS13" s="38">
        <f t="shared" si="0"/>
        <v>0</v>
      </c>
      <c r="AT13" s="38">
        <f t="shared" si="0"/>
        <v>0</v>
      </c>
      <c r="AU13" s="38">
        <f t="shared" si="6"/>
        <v>0</v>
      </c>
      <c r="AV13" s="38">
        <f t="shared" si="6"/>
        <v>0</v>
      </c>
      <c r="AW13" s="38">
        <f t="shared" si="6"/>
        <v>0</v>
      </c>
      <c r="AX13" s="38">
        <f t="shared" si="6"/>
        <v>-3.4364261168384879E-3</v>
      </c>
      <c r="AY13" s="38">
        <f t="shared" si="6"/>
        <v>0</v>
      </c>
      <c r="AZ13" s="39">
        <f t="shared" si="7"/>
        <v>-3.376351335759315E-3</v>
      </c>
      <c r="BA13" s="38">
        <f t="shared" si="1"/>
        <v>-1.4160582566851135E-2</v>
      </c>
      <c r="BB13" s="38">
        <f t="shared" si="1"/>
        <v>-3.4934259455107926E-3</v>
      </c>
      <c r="BC13" s="38">
        <f t="shared" si="1"/>
        <v>4.6970537285431855E-3</v>
      </c>
      <c r="BD13" s="38">
        <f t="shared" si="1"/>
        <v>-7.6600674685656331E-4</v>
      </c>
      <c r="BE13" s="38">
        <f t="shared" si="1"/>
        <v>9.8484135460703251E-4</v>
      </c>
      <c r="BF13" s="38">
        <f t="shared" si="1"/>
        <v>1.607990897136178E-3</v>
      </c>
      <c r="BG13" s="38">
        <f t="shared" si="8"/>
        <v>-3.7423282947670541E-3</v>
      </c>
      <c r="BH13" s="38">
        <f t="shared" si="8"/>
        <v>1.6427584221916792E-3</v>
      </c>
      <c r="BI13" s="38">
        <f t="shared" si="8"/>
        <v>7.6018215917997871E-3</v>
      </c>
      <c r="BJ13" s="38">
        <f t="shared" si="8"/>
        <v>2.9195437938428557E-3</v>
      </c>
      <c r="BK13" s="38">
        <f t="shared" si="8"/>
        <v>1.1623775513319804E-2</v>
      </c>
      <c r="BL13" s="39">
        <f t="shared" si="9"/>
        <v>8.9154417474549743E-3</v>
      </c>
      <c r="BM13" s="40">
        <f t="shared" si="10"/>
        <v>-1.2291793083214288E-2</v>
      </c>
      <c r="BN13" s="41">
        <v>81.97</v>
      </c>
      <c r="BO13" s="41"/>
      <c r="BP13" s="42">
        <f>(BN13-BN12)/BN12</f>
        <v>0.19211751018033729</v>
      </c>
      <c r="BQ13" s="52">
        <f t="shared" si="11"/>
        <v>-0.40571415385327919</v>
      </c>
      <c r="BR13" s="43">
        <v>2</v>
      </c>
      <c r="BS13" s="43">
        <v>4</v>
      </c>
      <c r="BT13" s="43">
        <v>100</v>
      </c>
      <c r="BU13" s="54">
        <f t="shared" si="12"/>
        <v>50</v>
      </c>
    </row>
    <row r="14" spans="1:73" x14ac:dyDescent="0.25">
      <c r="A14" s="44">
        <v>4</v>
      </c>
      <c r="B14" s="44" t="s">
        <v>44</v>
      </c>
      <c r="C14" s="44" t="s">
        <v>45</v>
      </c>
      <c r="D14" s="31">
        <v>2021</v>
      </c>
      <c r="E14" s="32">
        <v>460176000000</v>
      </c>
      <c r="F14" s="34">
        <v>5647000000</v>
      </c>
      <c r="G14" s="34">
        <v>0</v>
      </c>
      <c r="H14" s="34">
        <f t="shared" si="2"/>
        <v>5647000000</v>
      </c>
      <c r="I14" s="34">
        <v>652538000000</v>
      </c>
      <c r="J14" s="34">
        <v>3132202000000</v>
      </c>
      <c r="K14" s="35">
        <f t="shared" si="3"/>
        <v>186715000000</v>
      </c>
      <c r="L14" s="52">
        <f t="shared" si="4"/>
        <v>5.9611417143594185E-2</v>
      </c>
      <c r="M14" s="35">
        <v>404157000000</v>
      </c>
      <c r="N14" s="34">
        <v>3132202000000</v>
      </c>
      <c r="O14" s="52">
        <f t="shared" si="5"/>
        <v>0.12903286569640143</v>
      </c>
      <c r="P14" s="36">
        <v>44659</v>
      </c>
      <c r="Q14" s="37">
        <v>1330</v>
      </c>
      <c r="R14" s="37">
        <v>1355</v>
      </c>
      <c r="S14" s="37">
        <v>1430</v>
      </c>
      <c r="T14" s="37">
        <v>1445</v>
      </c>
      <c r="U14" s="37">
        <v>1430</v>
      </c>
      <c r="V14" s="37">
        <v>1400</v>
      </c>
      <c r="W14" s="37">
        <v>1445</v>
      </c>
      <c r="X14" s="37">
        <v>1440</v>
      </c>
      <c r="Y14" s="37">
        <v>1390</v>
      </c>
      <c r="Z14" s="37">
        <v>1375</v>
      </c>
      <c r="AA14" s="37">
        <v>1375</v>
      </c>
      <c r="AB14" s="37">
        <v>1420</v>
      </c>
      <c r="AC14" s="37">
        <v>7071.44</v>
      </c>
      <c r="AD14" s="37">
        <v>7078.76</v>
      </c>
      <c r="AE14" s="37">
        <v>7116.22</v>
      </c>
      <c r="AF14" s="37">
        <v>7148.3</v>
      </c>
      <c r="AG14" s="37">
        <v>7104.22</v>
      </c>
      <c r="AH14" s="37">
        <v>7127.37</v>
      </c>
      <c r="AI14" s="37">
        <v>7210.83</v>
      </c>
      <c r="AJ14" s="37">
        <v>7203.79</v>
      </c>
      <c r="AK14" s="37">
        <v>7214.78</v>
      </c>
      <c r="AL14" s="37">
        <v>7262.78</v>
      </c>
      <c r="AM14" s="37">
        <v>7235.53</v>
      </c>
      <c r="AN14" s="37">
        <v>7275.29</v>
      </c>
      <c r="AO14" s="38">
        <f t="shared" si="0"/>
        <v>1.8796992481203006E-2</v>
      </c>
      <c r="AP14" s="38">
        <f t="shared" si="0"/>
        <v>5.5350553505535055E-2</v>
      </c>
      <c r="AQ14" s="38">
        <f t="shared" si="0"/>
        <v>1.048951048951049E-2</v>
      </c>
      <c r="AR14" s="38">
        <f t="shared" si="0"/>
        <v>-1.0380622837370242E-2</v>
      </c>
      <c r="AS14" s="38">
        <f t="shared" si="0"/>
        <v>-2.097902097902098E-2</v>
      </c>
      <c r="AT14" s="38">
        <f t="shared" si="0"/>
        <v>3.214285714285714E-2</v>
      </c>
      <c r="AU14" s="38">
        <f t="shared" si="6"/>
        <v>3.472222222222222E-3</v>
      </c>
      <c r="AV14" s="38">
        <f t="shared" si="6"/>
        <v>3.5971223021582732E-2</v>
      </c>
      <c r="AW14" s="38">
        <f t="shared" si="6"/>
        <v>1.090909090909091E-2</v>
      </c>
      <c r="AX14" s="38">
        <f t="shared" si="6"/>
        <v>0</v>
      </c>
      <c r="AY14" s="38">
        <f t="shared" si="6"/>
        <v>-3.1690140845070422E-2</v>
      </c>
      <c r="AZ14" s="39">
        <f t="shared" si="7"/>
        <v>0.10408266511053994</v>
      </c>
      <c r="BA14" s="38">
        <f t="shared" si="1"/>
        <v>1.0351498421821608E-3</v>
      </c>
      <c r="BB14" s="38">
        <f t="shared" si="1"/>
        <v>5.291887279693059E-3</v>
      </c>
      <c r="BC14" s="38">
        <f t="shared" si="1"/>
        <v>4.5080112756491408E-3</v>
      </c>
      <c r="BD14" s="38">
        <f t="shared" si="1"/>
        <v>-6.16650112614187E-3</v>
      </c>
      <c r="BE14" s="38">
        <f t="shared" si="1"/>
        <v>3.2586265628034654E-3</v>
      </c>
      <c r="BF14" s="38">
        <f t="shared" si="1"/>
        <v>1.1709789164867271E-2</v>
      </c>
      <c r="BG14" s="38">
        <f t="shared" si="8"/>
        <v>9.7726335720502177E-4</v>
      </c>
      <c r="BH14" s="38">
        <f t="shared" si="8"/>
        <v>-1.5232619705659468E-3</v>
      </c>
      <c r="BI14" s="38">
        <f t="shared" si="8"/>
        <v>-6.6090395137949932E-3</v>
      </c>
      <c r="BJ14" s="38">
        <f t="shared" si="8"/>
        <v>3.7661373803992244E-3</v>
      </c>
      <c r="BK14" s="38">
        <f t="shared" si="8"/>
        <v>-5.4650742444631376E-3</v>
      </c>
      <c r="BL14" s="39">
        <f t="shared" si="9"/>
        <v>1.0782988007833394E-2</v>
      </c>
      <c r="BM14" s="40">
        <f t="shared" si="10"/>
        <v>9.3299677102706549E-2</v>
      </c>
      <c r="BN14" s="41">
        <v>126.94</v>
      </c>
      <c r="BO14" s="41">
        <v>91.82</v>
      </c>
      <c r="BP14" s="42">
        <f>(BN14-BO14)/BO14</f>
        <v>0.3824874754955348</v>
      </c>
      <c r="BQ14" s="52">
        <f t="shared" si="11"/>
        <v>7.2281261149502132E-2</v>
      </c>
      <c r="BR14" s="43">
        <v>1</v>
      </c>
      <c r="BS14" s="43">
        <v>3</v>
      </c>
      <c r="BT14" s="43">
        <v>100</v>
      </c>
      <c r="BU14" s="54">
        <f t="shared" si="12"/>
        <v>33.333333333333329</v>
      </c>
    </row>
    <row r="15" spans="1:73" x14ac:dyDescent="0.25">
      <c r="A15" s="44"/>
      <c r="B15" s="44"/>
      <c r="C15" s="44"/>
      <c r="D15" s="45">
        <v>2022</v>
      </c>
      <c r="E15" s="32">
        <v>616250000000</v>
      </c>
      <c r="F15" s="34">
        <v>8615000000</v>
      </c>
      <c r="G15" s="34">
        <v>0</v>
      </c>
      <c r="H15" s="34">
        <f t="shared" si="2"/>
        <v>8615000000</v>
      </c>
      <c r="I15" s="34">
        <v>668145000000</v>
      </c>
      <c r="J15" s="34">
        <v>3410481000000</v>
      </c>
      <c r="K15" s="35">
        <f t="shared" si="3"/>
        <v>43280000000</v>
      </c>
      <c r="L15" s="52">
        <f t="shared" si="4"/>
        <v>1.2690292073170911E-2</v>
      </c>
      <c r="M15" s="35">
        <v>360231000000</v>
      </c>
      <c r="N15" s="34">
        <v>3410481000000</v>
      </c>
      <c r="O15" s="52">
        <f t="shared" si="5"/>
        <v>0.10562469047621142</v>
      </c>
      <c r="P15" s="36">
        <v>45015</v>
      </c>
      <c r="Q15" s="37">
        <v>1710</v>
      </c>
      <c r="R15" s="37">
        <v>1710</v>
      </c>
      <c r="S15" s="37">
        <v>1700</v>
      </c>
      <c r="T15" s="37">
        <v>1685</v>
      </c>
      <c r="U15" s="37">
        <v>1705</v>
      </c>
      <c r="V15" s="37">
        <v>1710</v>
      </c>
      <c r="W15" s="37">
        <v>1710</v>
      </c>
      <c r="X15" s="37">
        <v>1705</v>
      </c>
      <c r="Y15" s="37">
        <v>1715</v>
      </c>
      <c r="Z15" s="37">
        <v>1715</v>
      </c>
      <c r="AA15" s="37">
        <v>1700</v>
      </c>
      <c r="AB15" s="37">
        <v>1690</v>
      </c>
      <c r="AC15" s="37">
        <v>6612.49</v>
      </c>
      <c r="AD15" s="37">
        <v>6691.61</v>
      </c>
      <c r="AE15" s="37">
        <v>6762.25</v>
      </c>
      <c r="AF15" s="37">
        <v>6708.93</v>
      </c>
      <c r="AG15" s="37">
        <v>6760.33</v>
      </c>
      <c r="AH15" s="37">
        <v>6839.44</v>
      </c>
      <c r="AI15" s="37">
        <v>6808.95</v>
      </c>
      <c r="AJ15" s="37">
        <v>6805.28</v>
      </c>
      <c r="AK15" s="37">
        <v>6827.17</v>
      </c>
      <c r="AL15" s="37">
        <v>6833.18</v>
      </c>
      <c r="AM15" s="37">
        <v>6819.67</v>
      </c>
      <c r="AN15" s="37">
        <v>6792.77</v>
      </c>
      <c r="AO15" s="38">
        <f t="shared" si="0"/>
        <v>0</v>
      </c>
      <c r="AP15" s="38">
        <f t="shared" si="0"/>
        <v>-5.8479532163742687E-3</v>
      </c>
      <c r="AQ15" s="38">
        <f t="shared" si="0"/>
        <v>-8.8235294117647058E-3</v>
      </c>
      <c r="AR15" s="38">
        <f t="shared" si="0"/>
        <v>1.1869436201780416E-2</v>
      </c>
      <c r="AS15" s="38">
        <f t="shared" si="0"/>
        <v>2.9325513196480938E-3</v>
      </c>
      <c r="AT15" s="38">
        <f t="shared" si="0"/>
        <v>0</v>
      </c>
      <c r="AU15" s="38">
        <f t="shared" si="6"/>
        <v>2.9325513196480938E-3</v>
      </c>
      <c r="AV15" s="38">
        <f t="shared" si="6"/>
        <v>-5.8309037900874635E-3</v>
      </c>
      <c r="AW15" s="38">
        <f t="shared" si="6"/>
        <v>0</v>
      </c>
      <c r="AX15" s="38">
        <f t="shared" si="6"/>
        <v>8.8235294117647058E-3</v>
      </c>
      <c r="AY15" s="38">
        <f t="shared" si="6"/>
        <v>5.9171597633136093E-3</v>
      </c>
      <c r="AZ15" s="39">
        <f t="shared" si="7"/>
        <v>1.1972841597928481E-2</v>
      </c>
      <c r="BA15" s="38">
        <f t="shared" si="1"/>
        <v>1.1965235486178413E-2</v>
      </c>
      <c r="BB15" s="38">
        <f t="shared" si="1"/>
        <v>1.0556502844606953E-2</v>
      </c>
      <c r="BC15" s="38">
        <f t="shared" si="1"/>
        <v>-7.8849495360271676E-3</v>
      </c>
      <c r="BD15" s="38">
        <f t="shared" si="1"/>
        <v>7.6614303622186599E-3</v>
      </c>
      <c r="BE15" s="38">
        <f t="shared" si="1"/>
        <v>1.1702091465949098E-2</v>
      </c>
      <c r="BF15" s="38">
        <f t="shared" si="1"/>
        <v>-4.4579673189617548E-3</v>
      </c>
      <c r="BG15" s="38">
        <f t="shared" si="8"/>
        <v>5.3928714174877055E-4</v>
      </c>
      <c r="BH15" s="38">
        <f t="shared" si="8"/>
        <v>-3.206306566263961E-3</v>
      </c>
      <c r="BI15" s="38">
        <f t="shared" si="8"/>
        <v>-8.7953193096043398E-4</v>
      </c>
      <c r="BJ15" s="38">
        <f t="shared" si="8"/>
        <v>1.9810342729193963E-3</v>
      </c>
      <c r="BK15" s="38">
        <f t="shared" si="8"/>
        <v>3.9600928634415172E-3</v>
      </c>
      <c r="BL15" s="39">
        <f t="shared" si="9"/>
        <v>3.193691908484949E-2</v>
      </c>
      <c r="BM15" s="40">
        <f t="shared" si="10"/>
        <v>-1.9964077486921007E-2</v>
      </c>
      <c r="BN15" s="41">
        <v>174.36</v>
      </c>
      <c r="BO15" s="41"/>
      <c r="BP15" s="42">
        <f>(BN15-BN14)/BN14</f>
        <v>0.37356231290373421</v>
      </c>
      <c r="BQ15" s="52">
        <f t="shared" si="11"/>
        <v>-0.22919088604364718</v>
      </c>
      <c r="BR15" s="43">
        <v>1</v>
      </c>
      <c r="BS15" s="43">
        <v>3</v>
      </c>
      <c r="BT15" s="43">
        <v>100</v>
      </c>
      <c r="BU15" s="54">
        <f t="shared" si="12"/>
        <v>33.333333333333329</v>
      </c>
    </row>
    <row r="16" spans="1:73" x14ac:dyDescent="0.25">
      <c r="A16" s="44"/>
      <c r="B16" s="44"/>
      <c r="C16" s="44"/>
      <c r="D16" s="46">
        <v>2023</v>
      </c>
      <c r="E16" s="34">
        <v>692341000000</v>
      </c>
      <c r="F16" s="34">
        <v>14875000000</v>
      </c>
      <c r="G16" s="34">
        <v>0</v>
      </c>
      <c r="H16" s="34">
        <f t="shared" si="2"/>
        <v>14875000000</v>
      </c>
      <c r="I16" s="34">
        <v>42910000000</v>
      </c>
      <c r="J16" s="34">
        <v>3901820000000</v>
      </c>
      <c r="K16" s="35">
        <f t="shared" si="3"/>
        <v>-664306000000</v>
      </c>
      <c r="L16" s="52">
        <f t="shared" si="4"/>
        <v>-0.17025541926588106</v>
      </c>
      <c r="M16" s="35">
        <v>455124000000</v>
      </c>
      <c r="N16" s="34">
        <v>3901820000000</v>
      </c>
      <c r="O16" s="52">
        <f t="shared" si="5"/>
        <v>0.11664402765888739</v>
      </c>
      <c r="P16" s="36">
        <v>45376</v>
      </c>
      <c r="Q16" s="37">
        <v>1745</v>
      </c>
      <c r="R16" s="37">
        <v>1730</v>
      </c>
      <c r="S16" s="37">
        <v>1810</v>
      </c>
      <c r="T16" s="37">
        <v>1800</v>
      </c>
      <c r="U16" s="37">
        <v>1805</v>
      </c>
      <c r="V16" s="37">
        <v>1820</v>
      </c>
      <c r="W16" s="37">
        <v>1900</v>
      </c>
      <c r="X16" s="37">
        <v>1955</v>
      </c>
      <c r="Y16" s="37">
        <v>2080</v>
      </c>
      <c r="Z16" s="37">
        <v>2040</v>
      </c>
      <c r="AA16" s="37">
        <v>1935</v>
      </c>
      <c r="AB16" s="37">
        <v>1895</v>
      </c>
      <c r="AC16" s="37">
        <v>7328.05</v>
      </c>
      <c r="AD16" s="37">
        <v>7302.45</v>
      </c>
      <c r="AE16" s="37">
        <v>7336.75</v>
      </c>
      <c r="AF16" s="37">
        <v>7331.13</v>
      </c>
      <c r="AG16" s="37">
        <v>7338.35</v>
      </c>
      <c r="AH16" s="37">
        <v>7350.15</v>
      </c>
      <c r="AI16" s="37">
        <v>7377.76</v>
      </c>
      <c r="AJ16" s="37">
        <v>7365.66</v>
      </c>
      <c r="AK16" s="37">
        <v>7310.09</v>
      </c>
      <c r="AL16" s="37">
        <v>7288.81</v>
      </c>
      <c r="AM16" s="37">
        <v>7205.06</v>
      </c>
      <c r="AN16" s="37">
        <v>7236.98</v>
      </c>
      <c r="AO16" s="38">
        <f t="shared" si="0"/>
        <v>-8.5959885386819486E-3</v>
      </c>
      <c r="AP16" s="38">
        <f t="shared" si="0"/>
        <v>4.6242774566473986E-2</v>
      </c>
      <c r="AQ16" s="38">
        <f t="shared" si="0"/>
        <v>-5.5248618784530384E-3</v>
      </c>
      <c r="AR16" s="38">
        <f t="shared" si="0"/>
        <v>2.7777777777777779E-3</v>
      </c>
      <c r="AS16" s="38">
        <f t="shared" si="0"/>
        <v>8.3102493074792248E-3</v>
      </c>
      <c r="AT16" s="38">
        <f t="shared" si="0"/>
        <v>4.3956043956043959E-2</v>
      </c>
      <c r="AU16" s="38">
        <f t="shared" si="6"/>
        <v>-2.8132992327365727E-2</v>
      </c>
      <c r="AV16" s="38">
        <f t="shared" si="6"/>
        <v>-6.0096153846153848E-2</v>
      </c>
      <c r="AW16" s="38">
        <f t="shared" si="6"/>
        <v>1.9607843137254902E-2</v>
      </c>
      <c r="AX16" s="38">
        <f t="shared" si="6"/>
        <v>5.4263565891472867E-2</v>
      </c>
      <c r="AY16" s="38">
        <f t="shared" si="6"/>
        <v>2.1108179419525065E-2</v>
      </c>
      <c r="AZ16" s="39">
        <f t="shared" si="7"/>
        <v>9.3916437465373204E-2</v>
      </c>
      <c r="BA16" s="38">
        <f t="shared" si="1"/>
        <v>-3.4934259455107926E-3</v>
      </c>
      <c r="BB16" s="38">
        <f t="shared" si="1"/>
        <v>4.6970537285431855E-3</v>
      </c>
      <c r="BC16" s="38">
        <f t="shared" si="1"/>
        <v>-7.6600674685656331E-4</v>
      </c>
      <c r="BD16" s="38">
        <f t="shared" si="1"/>
        <v>9.8484135460703251E-4</v>
      </c>
      <c r="BE16" s="38">
        <f t="shared" si="1"/>
        <v>1.607990897136178E-3</v>
      </c>
      <c r="BF16" s="38">
        <f t="shared" si="1"/>
        <v>3.7563859240968664E-3</v>
      </c>
      <c r="BG16" s="38">
        <f t="shared" si="8"/>
        <v>1.6427584221916792E-3</v>
      </c>
      <c r="BH16" s="38">
        <f t="shared" si="8"/>
        <v>7.6018215917997871E-3</v>
      </c>
      <c r="BI16" s="38">
        <f t="shared" si="8"/>
        <v>2.9195437938428557E-3</v>
      </c>
      <c r="BJ16" s="38">
        <f t="shared" si="8"/>
        <v>1.1623775513319804E-2</v>
      </c>
      <c r="BK16" s="38">
        <f t="shared" si="8"/>
        <v>-4.4106795928687331E-3</v>
      </c>
      <c r="BL16" s="39">
        <f t="shared" si="9"/>
        <v>2.6164058940301299E-2</v>
      </c>
      <c r="BM16" s="40">
        <f t="shared" si="10"/>
        <v>6.7752378525071905E-2</v>
      </c>
      <c r="BN16" s="41">
        <v>198.54</v>
      </c>
      <c r="BO16" s="41"/>
      <c r="BP16" s="42">
        <f>(BN16-BN15)/BN15</f>
        <v>0.13867859600825863</v>
      </c>
      <c r="BQ16" s="52">
        <f t="shared" si="11"/>
        <v>1.5138446634885738E-2</v>
      </c>
      <c r="BR16" s="43">
        <v>2</v>
      </c>
      <c r="BS16" s="43">
        <v>4</v>
      </c>
      <c r="BT16" s="43">
        <v>100</v>
      </c>
      <c r="BU16" s="54">
        <f t="shared" si="12"/>
        <v>50</v>
      </c>
    </row>
    <row r="17" spans="1:73" x14ac:dyDescent="0.25">
      <c r="A17" s="44">
        <v>5</v>
      </c>
      <c r="B17" s="44" t="s">
        <v>46</v>
      </c>
      <c r="C17" s="44" t="s">
        <v>47</v>
      </c>
      <c r="D17" s="31">
        <v>2021</v>
      </c>
      <c r="E17" s="32">
        <v>222715000000</v>
      </c>
      <c r="F17" s="34">
        <v>36687000000</v>
      </c>
      <c r="G17" s="34">
        <v>0</v>
      </c>
      <c r="H17" s="34">
        <f t="shared" si="2"/>
        <v>36687000000</v>
      </c>
      <c r="I17" s="34">
        <v>233809000000</v>
      </c>
      <c r="J17" s="34">
        <v>2993218000000</v>
      </c>
      <c r="K17" s="35">
        <f t="shared" si="3"/>
        <v>-25593000000</v>
      </c>
      <c r="L17" s="52">
        <f t="shared" si="4"/>
        <v>-8.5503294447647985E-3</v>
      </c>
      <c r="M17" s="35">
        <v>1605521000000</v>
      </c>
      <c r="N17" s="34">
        <v>2993218000000</v>
      </c>
      <c r="O17" s="52">
        <f t="shared" si="5"/>
        <v>0.53638625719877397</v>
      </c>
      <c r="P17" s="36">
        <v>44676</v>
      </c>
      <c r="Q17" s="37">
        <v>226</v>
      </c>
      <c r="R17" s="37">
        <v>230</v>
      </c>
      <c r="S17" s="37">
        <v>222</v>
      </c>
      <c r="T17" s="37">
        <v>220</v>
      </c>
      <c r="U17" s="37">
        <v>228</v>
      </c>
      <c r="V17" s="37">
        <v>216</v>
      </c>
      <c r="W17" s="37">
        <v>208</v>
      </c>
      <c r="X17" s="37">
        <v>210</v>
      </c>
      <c r="Y17" s="37">
        <v>214</v>
      </c>
      <c r="Z17" s="37">
        <v>218</v>
      </c>
      <c r="AA17" s="37">
        <v>218</v>
      </c>
      <c r="AB17" s="37">
        <v>224</v>
      </c>
      <c r="AC17" s="37">
        <v>7235.53</v>
      </c>
      <c r="AD17" s="37">
        <v>7275.29</v>
      </c>
      <c r="AE17" s="37">
        <v>7199.23</v>
      </c>
      <c r="AF17" s="37">
        <v>7227.36</v>
      </c>
      <c r="AG17" s="37">
        <v>7276.19</v>
      </c>
      <c r="AH17" s="37">
        <v>7225.61</v>
      </c>
      <c r="AI17" s="37">
        <v>7215.98</v>
      </c>
      <c r="AJ17" s="37">
        <v>7232.15</v>
      </c>
      <c r="AK17" s="37">
        <v>7196.76</v>
      </c>
      <c r="AL17" s="37">
        <v>7228.91</v>
      </c>
      <c r="AM17" s="37">
        <v>6909.75</v>
      </c>
      <c r="AN17" s="37">
        <v>6819.79</v>
      </c>
      <c r="AO17" s="38">
        <f t="shared" si="0"/>
        <v>1.7699115044247787E-2</v>
      </c>
      <c r="AP17" s="38">
        <f t="shared" si="0"/>
        <v>-3.4782608695652174E-2</v>
      </c>
      <c r="AQ17" s="38">
        <f t="shared" si="0"/>
        <v>-9.0090090090090089E-3</v>
      </c>
      <c r="AR17" s="38">
        <f t="shared" si="0"/>
        <v>3.6363636363636362E-2</v>
      </c>
      <c r="AS17" s="38">
        <f t="shared" si="0"/>
        <v>-5.2631578947368418E-2</v>
      </c>
      <c r="AT17" s="38">
        <f t="shared" si="0"/>
        <v>-3.7037037037037035E-2</v>
      </c>
      <c r="AU17" s="38">
        <f t="shared" si="6"/>
        <v>-9.5238095238095247E-3</v>
      </c>
      <c r="AV17" s="38">
        <f t="shared" si="6"/>
        <v>-1.8691588785046728E-2</v>
      </c>
      <c r="AW17" s="38">
        <f t="shared" si="6"/>
        <v>-1.834862385321101E-2</v>
      </c>
      <c r="AX17" s="38">
        <f t="shared" si="6"/>
        <v>0</v>
      </c>
      <c r="AY17" s="38">
        <f t="shared" si="6"/>
        <v>-2.6785714285714284E-2</v>
      </c>
      <c r="AZ17" s="39">
        <f t="shared" si="7"/>
        <v>-0.15274721872896402</v>
      </c>
      <c r="BA17" s="38">
        <f t="shared" si="1"/>
        <v>5.495105403474275E-3</v>
      </c>
      <c r="BB17" s="38">
        <f t="shared" si="1"/>
        <v>-1.0454566072280335E-2</v>
      </c>
      <c r="BC17" s="38">
        <f t="shared" si="1"/>
        <v>3.9073623151364952E-3</v>
      </c>
      <c r="BD17" s="38">
        <f t="shared" si="1"/>
        <v>6.7562706161032422E-3</v>
      </c>
      <c r="BE17" s="38">
        <f t="shared" si="1"/>
        <v>-6.9514402455130957E-3</v>
      </c>
      <c r="BF17" s="38">
        <f t="shared" si="1"/>
        <v>-1.3327594486832405E-3</v>
      </c>
      <c r="BG17" s="38">
        <f t="shared" si="8"/>
        <v>-2.2358496436053004E-3</v>
      </c>
      <c r="BH17" s="38">
        <f t="shared" si="8"/>
        <v>4.9174906485695532E-3</v>
      </c>
      <c r="BI17" s="38">
        <f t="shared" si="8"/>
        <v>-4.4474201504790672E-3</v>
      </c>
      <c r="BJ17" s="38">
        <f t="shared" si="8"/>
        <v>4.6189804262093397E-2</v>
      </c>
      <c r="BK17" s="38">
        <f t="shared" si="8"/>
        <v>1.319102201094169E-2</v>
      </c>
      <c r="BL17" s="39">
        <f t="shared" si="9"/>
        <v>5.5035019695757609E-2</v>
      </c>
      <c r="BM17" s="40">
        <f t="shared" si="10"/>
        <v>-0.20778223842472163</v>
      </c>
      <c r="BN17" s="41">
        <v>18.510000000000002</v>
      </c>
      <c r="BO17" s="41">
        <v>13.89</v>
      </c>
      <c r="BP17" s="42">
        <f>(BN17-BO17)/BO17</f>
        <v>0.33261339092872577</v>
      </c>
      <c r="BQ17" s="52">
        <f t="shared" si="11"/>
        <v>-0.82208126877042909</v>
      </c>
      <c r="BR17" s="43">
        <v>1</v>
      </c>
      <c r="BS17" s="43">
        <v>3</v>
      </c>
      <c r="BT17" s="43">
        <v>100</v>
      </c>
      <c r="BU17" s="54">
        <f t="shared" si="12"/>
        <v>33.333333333333329</v>
      </c>
    </row>
    <row r="18" spans="1:73" x14ac:dyDescent="0.25">
      <c r="A18" s="44"/>
      <c r="B18" s="44"/>
      <c r="C18" s="44"/>
      <c r="D18" s="45">
        <v>2022</v>
      </c>
      <c r="E18" s="32">
        <v>222973000000</v>
      </c>
      <c r="F18" s="34">
        <v>39028000000</v>
      </c>
      <c r="G18" s="34">
        <v>0</v>
      </c>
      <c r="H18" s="34">
        <f t="shared" si="2"/>
        <v>39028000000</v>
      </c>
      <c r="I18" s="34">
        <v>31245000000</v>
      </c>
      <c r="J18" s="34">
        <v>3173651000000</v>
      </c>
      <c r="K18" s="35">
        <f t="shared" si="3"/>
        <v>-230756000000</v>
      </c>
      <c r="L18" s="52">
        <f t="shared" si="4"/>
        <v>-7.2709948258330867E-2</v>
      </c>
      <c r="M18" s="35">
        <v>1728614000000</v>
      </c>
      <c r="N18" s="34">
        <v>3173651000000</v>
      </c>
      <c r="O18" s="52">
        <f t="shared" si="5"/>
        <v>0.54467677762929823</v>
      </c>
      <c r="P18" s="36">
        <v>45014</v>
      </c>
      <c r="Q18" s="37">
        <v>208</v>
      </c>
      <c r="R18" s="37">
        <v>204</v>
      </c>
      <c r="S18" s="37">
        <v>204</v>
      </c>
      <c r="T18" s="37">
        <v>206</v>
      </c>
      <c r="U18" s="37">
        <v>206</v>
      </c>
      <c r="V18" s="37">
        <v>204</v>
      </c>
      <c r="W18" s="37">
        <v>204</v>
      </c>
      <c r="X18" s="37">
        <v>204</v>
      </c>
      <c r="Y18" s="37">
        <v>206</v>
      </c>
      <c r="Z18" s="37">
        <v>206</v>
      </c>
      <c r="AA18" s="37">
        <v>204</v>
      </c>
      <c r="AB18" s="37">
        <v>202</v>
      </c>
      <c r="AC18" s="37">
        <v>6678.24</v>
      </c>
      <c r="AD18" s="37">
        <v>6612.49</v>
      </c>
      <c r="AE18" s="37">
        <v>6691.61</v>
      </c>
      <c r="AF18" s="37">
        <v>6762.25</v>
      </c>
      <c r="AG18" s="37">
        <v>6708.93</v>
      </c>
      <c r="AH18" s="37">
        <v>6760.33</v>
      </c>
      <c r="AI18" s="37">
        <v>6839.44</v>
      </c>
      <c r="AJ18" s="37">
        <v>6808.95</v>
      </c>
      <c r="AK18" s="37">
        <v>6805.28</v>
      </c>
      <c r="AL18" s="37">
        <v>6827.17</v>
      </c>
      <c r="AM18" s="37">
        <v>6833.18</v>
      </c>
      <c r="AN18" s="37">
        <v>6819.67</v>
      </c>
      <c r="AO18" s="38">
        <f t="shared" si="0"/>
        <v>-1.9230769230769232E-2</v>
      </c>
      <c r="AP18" s="38">
        <f t="shared" si="0"/>
        <v>0</v>
      </c>
      <c r="AQ18" s="38">
        <f t="shared" si="0"/>
        <v>9.8039215686274508E-3</v>
      </c>
      <c r="AR18" s="38">
        <f t="shared" si="0"/>
        <v>0</v>
      </c>
      <c r="AS18" s="38">
        <f t="shared" si="0"/>
        <v>-9.7087378640776691E-3</v>
      </c>
      <c r="AT18" s="38">
        <f t="shared" si="0"/>
        <v>0</v>
      </c>
      <c r="AU18" s="38">
        <f t="shared" si="6"/>
        <v>0</v>
      </c>
      <c r="AV18" s="38">
        <f t="shared" si="6"/>
        <v>-9.7087378640776691E-3</v>
      </c>
      <c r="AW18" s="38">
        <f t="shared" si="6"/>
        <v>0</v>
      </c>
      <c r="AX18" s="38">
        <f t="shared" si="6"/>
        <v>9.8039215686274508E-3</v>
      </c>
      <c r="AY18" s="38">
        <f t="shared" si="6"/>
        <v>9.9009900990099011E-3</v>
      </c>
      <c r="AZ18" s="39">
        <f t="shared" si="7"/>
        <v>-9.1394117226597672E-3</v>
      </c>
      <c r="BA18" s="38">
        <f t="shared" si="1"/>
        <v>-9.8454083710678257E-3</v>
      </c>
      <c r="BB18" s="38">
        <f t="shared" si="1"/>
        <v>1.1965235486178413E-2</v>
      </c>
      <c r="BC18" s="38">
        <f t="shared" si="1"/>
        <v>1.0556502844606953E-2</v>
      </c>
      <c r="BD18" s="38">
        <f t="shared" si="1"/>
        <v>-7.8849495360271676E-3</v>
      </c>
      <c r="BE18" s="38">
        <f t="shared" si="1"/>
        <v>7.6614303622186599E-3</v>
      </c>
      <c r="BF18" s="38">
        <f t="shared" si="1"/>
        <v>1.1702091465949098E-2</v>
      </c>
      <c r="BG18" s="38">
        <f t="shared" si="8"/>
        <v>4.4779297835936208E-3</v>
      </c>
      <c r="BH18" s="38">
        <f t="shared" si="8"/>
        <v>5.3928714174877055E-4</v>
      </c>
      <c r="BI18" s="38">
        <f t="shared" si="8"/>
        <v>-3.206306566263961E-3</v>
      </c>
      <c r="BJ18" s="38">
        <f t="shared" si="8"/>
        <v>-8.7953193096043398E-4</v>
      </c>
      <c r="BK18" s="38">
        <f t="shared" si="8"/>
        <v>1.9810342729193963E-3</v>
      </c>
      <c r="BL18" s="39">
        <f t="shared" si="9"/>
        <v>2.7067314952895521E-2</v>
      </c>
      <c r="BM18" s="40">
        <f t="shared" si="10"/>
        <v>-3.6206726675555287E-2</v>
      </c>
      <c r="BN18" s="41">
        <v>19.77</v>
      </c>
      <c r="BO18" s="41"/>
      <c r="BP18" s="42">
        <f>(BN18-BN17)/BN17</f>
        <v>6.8071312803889672E-2</v>
      </c>
      <c r="BQ18" s="52">
        <f t="shared" si="11"/>
        <v>-1.49636788949566</v>
      </c>
      <c r="BR18" s="43">
        <v>1</v>
      </c>
      <c r="BS18" s="43">
        <v>3</v>
      </c>
      <c r="BT18" s="43">
        <v>100</v>
      </c>
      <c r="BU18" s="54">
        <f t="shared" si="12"/>
        <v>33.333333333333329</v>
      </c>
    </row>
    <row r="19" spans="1:73" x14ac:dyDescent="0.25">
      <c r="A19" s="44"/>
      <c r="B19" s="44"/>
      <c r="C19" s="44"/>
      <c r="D19" s="46">
        <v>2023</v>
      </c>
      <c r="E19" s="34">
        <v>241959000000</v>
      </c>
      <c r="F19" s="34">
        <v>42756000000</v>
      </c>
      <c r="G19" s="34">
        <v>0</v>
      </c>
      <c r="H19" s="34">
        <f t="shared" si="2"/>
        <v>42756000000</v>
      </c>
      <c r="I19" s="34">
        <v>190851000000</v>
      </c>
      <c r="J19" s="34">
        <v>3327846000000</v>
      </c>
      <c r="K19" s="35">
        <f t="shared" si="3"/>
        <v>-93864000000</v>
      </c>
      <c r="L19" s="52">
        <f t="shared" si="4"/>
        <v>-2.8205632111582085E-2</v>
      </c>
      <c r="M19" s="35">
        <v>1736519000000</v>
      </c>
      <c r="N19" s="34">
        <v>3327846000000</v>
      </c>
      <c r="O19" s="52">
        <f t="shared" si="5"/>
        <v>0.52181471137787028</v>
      </c>
      <c r="P19" s="36">
        <v>45378</v>
      </c>
      <c r="Q19" s="37">
        <v>262</v>
      </c>
      <c r="R19" s="37">
        <v>262</v>
      </c>
      <c r="S19" s="37">
        <v>264</v>
      </c>
      <c r="T19" s="37">
        <v>272</v>
      </c>
      <c r="U19" s="37">
        <v>276</v>
      </c>
      <c r="V19" s="37">
        <v>274</v>
      </c>
      <c r="W19" s="37">
        <v>274</v>
      </c>
      <c r="X19" s="37">
        <v>278</v>
      </c>
      <c r="Y19" s="37">
        <v>262</v>
      </c>
      <c r="Z19" s="37">
        <v>272</v>
      </c>
      <c r="AA19" s="37">
        <v>274</v>
      </c>
      <c r="AB19" s="37">
        <v>274</v>
      </c>
      <c r="AC19" s="37">
        <v>7336.75</v>
      </c>
      <c r="AD19" s="37">
        <v>7331.13</v>
      </c>
      <c r="AE19" s="37">
        <v>7338.35</v>
      </c>
      <c r="AF19" s="37">
        <v>7350.15</v>
      </c>
      <c r="AG19" s="37">
        <v>7377.76</v>
      </c>
      <c r="AH19" s="37">
        <v>7365.66</v>
      </c>
      <c r="AI19" s="37">
        <v>7310.09</v>
      </c>
      <c r="AJ19" s="37">
        <v>7288.81</v>
      </c>
      <c r="AK19" s="37">
        <v>7205.06</v>
      </c>
      <c r="AL19" s="37">
        <v>7236.98</v>
      </c>
      <c r="AM19" s="37">
        <v>7166.84</v>
      </c>
      <c r="AN19" s="37">
        <v>7254.4</v>
      </c>
      <c r="AO19" s="38">
        <f t="shared" si="0"/>
        <v>0</v>
      </c>
      <c r="AP19" s="38">
        <f t="shared" si="0"/>
        <v>7.6335877862595417E-3</v>
      </c>
      <c r="AQ19" s="38">
        <f t="shared" si="0"/>
        <v>3.0303030303030304E-2</v>
      </c>
      <c r="AR19" s="38">
        <f t="shared" si="0"/>
        <v>1.4705882352941176E-2</v>
      </c>
      <c r="AS19" s="38">
        <f t="shared" si="0"/>
        <v>-7.246376811594203E-3</v>
      </c>
      <c r="AT19" s="38">
        <f t="shared" si="0"/>
        <v>0</v>
      </c>
      <c r="AU19" s="38">
        <f t="shared" si="6"/>
        <v>-1.4388489208633094E-2</v>
      </c>
      <c r="AV19" s="38">
        <f t="shared" si="6"/>
        <v>6.1068702290076333E-2</v>
      </c>
      <c r="AW19" s="38">
        <f t="shared" si="6"/>
        <v>-3.6764705882352942E-2</v>
      </c>
      <c r="AX19" s="38">
        <f t="shared" si="6"/>
        <v>-7.2992700729927005E-3</v>
      </c>
      <c r="AY19" s="38">
        <f t="shared" si="6"/>
        <v>0</v>
      </c>
      <c r="AZ19" s="39">
        <f t="shared" si="7"/>
        <v>4.8012360756734429E-2</v>
      </c>
      <c r="BA19" s="38">
        <f t="shared" si="1"/>
        <v>-7.6600674685656331E-4</v>
      </c>
      <c r="BB19" s="38">
        <f t="shared" si="1"/>
        <v>9.8484135460703251E-4</v>
      </c>
      <c r="BC19" s="38">
        <f t="shared" si="1"/>
        <v>1.607990897136178E-3</v>
      </c>
      <c r="BD19" s="38">
        <f t="shared" si="1"/>
        <v>3.7563859240968664E-3</v>
      </c>
      <c r="BE19" s="38">
        <f t="shared" si="1"/>
        <v>-1.6400641929258154E-3</v>
      </c>
      <c r="BF19" s="38">
        <f t="shared" si="1"/>
        <v>-7.5444698777841646E-3</v>
      </c>
      <c r="BG19" s="38">
        <f t="shared" si="8"/>
        <v>2.9195437938428557E-3</v>
      </c>
      <c r="BH19" s="38">
        <f t="shared" si="8"/>
        <v>1.1623775513319804E-2</v>
      </c>
      <c r="BI19" s="38">
        <f t="shared" si="8"/>
        <v>-4.4106795928687331E-3</v>
      </c>
      <c r="BJ19" s="38">
        <f t="shared" si="8"/>
        <v>9.7867400416361203E-3</v>
      </c>
      <c r="BK19" s="38">
        <f t="shared" si="8"/>
        <v>-1.2069916188795696E-2</v>
      </c>
      <c r="BL19" s="39">
        <f t="shared" si="9"/>
        <v>4.2481409254078849E-3</v>
      </c>
      <c r="BM19" s="40">
        <f t="shared" si="10"/>
        <v>4.3764219831326542E-2</v>
      </c>
      <c r="BN19" s="41">
        <v>22.41</v>
      </c>
      <c r="BO19" s="41"/>
      <c r="BP19" s="42">
        <f>(BN19-BN18)/BN18</f>
        <v>0.13353566009104706</v>
      </c>
      <c r="BQ19" s="52">
        <f t="shared" si="11"/>
        <v>-0.16391711512677054</v>
      </c>
      <c r="BR19" s="43">
        <v>1</v>
      </c>
      <c r="BS19" s="43">
        <v>3</v>
      </c>
      <c r="BT19" s="43">
        <v>100</v>
      </c>
      <c r="BU19" s="54">
        <f t="shared" si="12"/>
        <v>33.333333333333329</v>
      </c>
    </row>
    <row r="20" spans="1:73" x14ac:dyDescent="0.25">
      <c r="A20" s="44">
        <v>6</v>
      </c>
      <c r="B20" s="44" t="s">
        <v>48</v>
      </c>
      <c r="C20" s="44" t="s">
        <v>49</v>
      </c>
      <c r="D20" s="31">
        <v>2021</v>
      </c>
      <c r="E20" s="32">
        <v>227163546573</v>
      </c>
      <c r="F20" s="34">
        <v>4907634658</v>
      </c>
      <c r="G20" s="34">
        <v>0</v>
      </c>
      <c r="H20" s="34">
        <f t="shared" si="2"/>
        <v>4907634658</v>
      </c>
      <c r="I20" s="34">
        <v>-91481686113</v>
      </c>
      <c r="J20" s="34">
        <v>1697387196209</v>
      </c>
      <c r="K20" s="35">
        <f t="shared" si="3"/>
        <v>-323552867344</v>
      </c>
      <c r="L20" s="52">
        <f t="shared" si="4"/>
        <v>-0.19061818544798353</v>
      </c>
      <c r="M20" s="35">
        <v>310020233374</v>
      </c>
      <c r="N20" s="34">
        <v>1697387196209</v>
      </c>
      <c r="O20" s="52">
        <f t="shared" si="5"/>
        <v>0.18264555904887778</v>
      </c>
      <c r="P20" s="36">
        <v>44649</v>
      </c>
      <c r="Q20" s="37">
        <v>1850</v>
      </c>
      <c r="R20" s="37">
        <v>1855</v>
      </c>
      <c r="S20" s="37">
        <v>1865</v>
      </c>
      <c r="T20" s="37">
        <v>1830</v>
      </c>
      <c r="U20" s="37">
        <v>1840</v>
      </c>
      <c r="V20" s="37">
        <v>1865</v>
      </c>
      <c r="W20" s="37">
        <v>1860</v>
      </c>
      <c r="X20" s="37">
        <v>1860</v>
      </c>
      <c r="Y20" s="37">
        <v>1860</v>
      </c>
      <c r="Z20" s="37">
        <v>1885</v>
      </c>
      <c r="AA20" s="37">
        <v>1875</v>
      </c>
      <c r="AB20" s="37">
        <v>1870</v>
      </c>
      <c r="AC20" s="37">
        <v>6955.18</v>
      </c>
      <c r="AD20" s="37">
        <v>7000.82</v>
      </c>
      <c r="AE20" s="37">
        <v>6996.12</v>
      </c>
      <c r="AF20" s="37">
        <v>7049.69</v>
      </c>
      <c r="AG20" s="37">
        <v>7002.53</v>
      </c>
      <c r="AH20" s="37">
        <v>7049.6</v>
      </c>
      <c r="AI20" s="37">
        <v>7011.69</v>
      </c>
      <c r="AJ20" s="37">
        <v>7053.19</v>
      </c>
      <c r="AK20" s="37">
        <v>7071.44</v>
      </c>
      <c r="AL20" s="37">
        <v>7078.76</v>
      </c>
      <c r="AM20" s="37">
        <v>7116.22</v>
      </c>
      <c r="AN20" s="37">
        <v>7148.3</v>
      </c>
      <c r="AO20" s="38">
        <f t="shared" si="0"/>
        <v>2.7027027027027029E-3</v>
      </c>
      <c r="AP20" s="38">
        <f t="shared" si="0"/>
        <v>5.3908355795148251E-3</v>
      </c>
      <c r="AQ20" s="38">
        <f t="shared" si="0"/>
        <v>-1.876675603217158E-2</v>
      </c>
      <c r="AR20" s="38">
        <f t="shared" si="0"/>
        <v>5.4644808743169399E-3</v>
      </c>
      <c r="AS20" s="38">
        <f t="shared" si="0"/>
        <v>1.358695652173913E-2</v>
      </c>
      <c r="AT20" s="38">
        <f t="shared" si="0"/>
        <v>-2.6809651474530832E-3</v>
      </c>
      <c r="AU20" s="38">
        <f t="shared" si="6"/>
        <v>0</v>
      </c>
      <c r="AV20" s="38">
        <f t="shared" si="6"/>
        <v>0</v>
      </c>
      <c r="AW20" s="38">
        <f t="shared" si="6"/>
        <v>-1.3262599469496022E-2</v>
      </c>
      <c r="AX20" s="38">
        <f t="shared" si="6"/>
        <v>5.3333333333333332E-3</v>
      </c>
      <c r="AY20" s="38">
        <f t="shared" si="6"/>
        <v>2.6737967914438501E-3</v>
      </c>
      <c r="AZ20" s="39">
        <f t="shared" si="7"/>
        <v>4.4178515393009663E-4</v>
      </c>
      <c r="BA20" s="38">
        <f t="shared" si="1"/>
        <v>6.562015648768172E-3</v>
      </c>
      <c r="BB20" s="38">
        <f t="shared" si="1"/>
        <v>-6.7134992757988607E-4</v>
      </c>
      <c r="BC20" s="38">
        <f t="shared" si="1"/>
        <v>7.6571013647564233E-3</v>
      </c>
      <c r="BD20" s="38">
        <f t="shared" si="1"/>
        <v>-6.6896558572078855E-3</v>
      </c>
      <c r="BE20" s="38">
        <f t="shared" si="1"/>
        <v>6.7218562433864074E-3</v>
      </c>
      <c r="BF20" s="38">
        <f t="shared" si="1"/>
        <v>-5.3776100771676071E-3</v>
      </c>
      <c r="BG20" s="38">
        <f t="shared" si="8"/>
        <v>-5.883862479246979E-3</v>
      </c>
      <c r="BH20" s="38">
        <f t="shared" si="8"/>
        <v>-2.580803909811863E-3</v>
      </c>
      <c r="BI20" s="38">
        <f t="shared" si="8"/>
        <v>-1.0340794150388794E-3</v>
      </c>
      <c r="BJ20" s="38">
        <f t="shared" si="8"/>
        <v>-5.2640306229992939E-3</v>
      </c>
      <c r="BK20" s="38">
        <f t="shared" si="8"/>
        <v>-4.4877803114027007E-3</v>
      </c>
      <c r="BL20" s="39">
        <f t="shared" si="9"/>
        <v>-1.1048199343544092E-2</v>
      </c>
      <c r="BM20" s="40">
        <f t="shared" si="10"/>
        <v>1.1489984497474189E-2</v>
      </c>
      <c r="BN20" s="41">
        <v>314</v>
      </c>
      <c r="BO20" s="41">
        <v>306</v>
      </c>
      <c r="BP20" s="42">
        <f>(BN20-BO20)/BO20</f>
        <v>2.6143790849673203E-2</v>
      </c>
      <c r="BQ20" s="52">
        <f t="shared" si="11"/>
        <v>-2.0717353429716123</v>
      </c>
      <c r="BR20" s="43">
        <v>1</v>
      </c>
      <c r="BS20" s="43">
        <v>3</v>
      </c>
      <c r="BT20" s="43">
        <v>100</v>
      </c>
      <c r="BU20" s="54">
        <f t="shared" si="12"/>
        <v>33.333333333333329</v>
      </c>
    </row>
    <row r="21" spans="1:73" x14ac:dyDescent="0.25">
      <c r="A21" s="44"/>
      <c r="B21" s="44"/>
      <c r="C21" s="44"/>
      <c r="D21" s="45">
        <v>2022</v>
      </c>
      <c r="E21" s="32">
        <v>282224281647</v>
      </c>
      <c r="F21" s="34">
        <v>4644657110</v>
      </c>
      <c r="G21" s="34">
        <v>0</v>
      </c>
      <c r="H21" s="34">
        <f t="shared" si="2"/>
        <v>4644657110</v>
      </c>
      <c r="I21" s="34">
        <v>11867530566</v>
      </c>
      <c r="J21" s="34">
        <v>1718287453575</v>
      </c>
      <c r="K21" s="35">
        <f t="shared" si="3"/>
        <v>-275001408191</v>
      </c>
      <c r="L21" s="52">
        <f t="shared" si="4"/>
        <v>-0.16004388998991007</v>
      </c>
      <c r="M21" s="35">
        <v>168244583827</v>
      </c>
      <c r="N21" s="34">
        <v>1718287453575</v>
      </c>
      <c r="O21" s="52">
        <f t="shared" si="5"/>
        <v>9.791410830414729E-2</v>
      </c>
      <c r="P21" s="36">
        <v>45001</v>
      </c>
      <c r="Q21" s="37">
        <v>2010</v>
      </c>
      <c r="R21" s="37">
        <v>2010</v>
      </c>
      <c r="S21" s="37">
        <v>2010</v>
      </c>
      <c r="T21" s="37">
        <v>1975</v>
      </c>
      <c r="U21" s="37">
        <v>1995</v>
      </c>
      <c r="V21" s="37">
        <v>1980</v>
      </c>
      <c r="W21" s="37">
        <v>1985</v>
      </c>
      <c r="X21" s="37">
        <v>1995</v>
      </c>
      <c r="Y21" s="37">
        <v>1990</v>
      </c>
      <c r="Z21" s="37">
        <v>2000</v>
      </c>
      <c r="AA21" s="37">
        <v>2000</v>
      </c>
      <c r="AB21" s="37">
        <v>2000</v>
      </c>
      <c r="AC21" s="37">
        <v>6776.37</v>
      </c>
      <c r="AD21" s="37">
        <v>6799.79</v>
      </c>
      <c r="AE21" s="37">
        <v>6765.3</v>
      </c>
      <c r="AF21" s="37">
        <v>6786.96</v>
      </c>
      <c r="AG21" s="37">
        <v>6641.81</v>
      </c>
      <c r="AH21" s="37">
        <v>6628.14</v>
      </c>
      <c r="AI21" s="37">
        <v>6565.73</v>
      </c>
      <c r="AJ21" s="37">
        <v>6678.24</v>
      </c>
      <c r="AK21" s="37">
        <v>6612.49</v>
      </c>
      <c r="AL21" s="37">
        <v>6691.61</v>
      </c>
      <c r="AM21" s="37">
        <v>6762.25</v>
      </c>
      <c r="AN21" s="37">
        <v>6708.93</v>
      </c>
      <c r="AO21" s="38">
        <f t="shared" ref="AO21:AT63" si="13">(R21-Q21)/Q21</f>
        <v>0</v>
      </c>
      <c r="AP21" s="38">
        <f t="shared" si="13"/>
        <v>0</v>
      </c>
      <c r="AQ21" s="38">
        <f t="shared" si="13"/>
        <v>-1.7412935323383085E-2</v>
      </c>
      <c r="AR21" s="38">
        <f t="shared" si="13"/>
        <v>1.0126582278481013E-2</v>
      </c>
      <c r="AS21" s="38">
        <f t="shared" si="13"/>
        <v>-7.5187969924812026E-3</v>
      </c>
      <c r="AT21" s="38">
        <f t="shared" si="13"/>
        <v>2.5252525252525255E-3</v>
      </c>
      <c r="AU21" s="38">
        <f t="shared" si="6"/>
        <v>-5.0125313283208017E-3</v>
      </c>
      <c r="AV21" s="38">
        <f t="shared" si="6"/>
        <v>2.5125628140703518E-3</v>
      </c>
      <c r="AW21" s="38">
        <f t="shared" si="6"/>
        <v>-5.0000000000000001E-3</v>
      </c>
      <c r="AX21" s="38">
        <f t="shared" si="6"/>
        <v>0</v>
      </c>
      <c r="AY21" s="38">
        <f t="shared" si="6"/>
        <v>0</v>
      </c>
      <c r="AZ21" s="39">
        <f t="shared" si="7"/>
        <v>-1.9779866026381199E-2</v>
      </c>
      <c r="BA21" s="38">
        <f t="shared" ref="BA21:BF63" si="14">(AD21-AC21)/AC21</f>
        <v>3.4561276907843098E-3</v>
      </c>
      <c r="BB21" s="38">
        <f t="shared" si="14"/>
        <v>-5.0722154654775781E-3</v>
      </c>
      <c r="BC21" s="38">
        <f t="shared" si="14"/>
        <v>3.2016318566803915E-3</v>
      </c>
      <c r="BD21" s="38">
        <f t="shared" si="14"/>
        <v>-2.1386600186239439E-2</v>
      </c>
      <c r="BE21" s="38">
        <f t="shared" si="14"/>
        <v>-2.0581739013913482E-3</v>
      </c>
      <c r="BF21" s="38">
        <f t="shared" si="14"/>
        <v>-9.4159145703018882E-3</v>
      </c>
      <c r="BG21" s="38">
        <f t="shared" si="8"/>
        <v>-1.6847253168499519E-2</v>
      </c>
      <c r="BH21" s="38">
        <f t="shared" si="8"/>
        <v>9.9433042620858409E-3</v>
      </c>
      <c r="BI21" s="38">
        <f t="shared" si="8"/>
        <v>-1.1823761396734104E-2</v>
      </c>
      <c r="BJ21" s="38">
        <f t="shared" si="8"/>
        <v>-1.0446227217272406E-2</v>
      </c>
      <c r="BK21" s="38">
        <f t="shared" si="8"/>
        <v>7.9476160878112767E-3</v>
      </c>
      <c r="BL21" s="39">
        <f t="shared" si="9"/>
        <v>-5.2501466008554466E-2</v>
      </c>
      <c r="BM21" s="40">
        <f t="shared" si="10"/>
        <v>3.2721599982173263E-2</v>
      </c>
      <c r="BN21" s="41">
        <v>371</v>
      </c>
      <c r="BO21" s="41"/>
      <c r="BP21" s="42">
        <f>(BN21-BN20)/BN20</f>
        <v>0.18152866242038215</v>
      </c>
      <c r="BQ21" s="52">
        <f t="shared" si="11"/>
        <v>-0.18141157202802802</v>
      </c>
      <c r="BR21" s="43">
        <v>1</v>
      </c>
      <c r="BS21" s="43">
        <v>3</v>
      </c>
      <c r="BT21" s="43">
        <v>100</v>
      </c>
      <c r="BU21" s="54">
        <f t="shared" si="12"/>
        <v>33.333333333333329</v>
      </c>
    </row>
    <row r="22" spans="1:73" x14ac:dyDescent="0.25">
      <c r="A22" s="44"/>
      <c r="B22" s="44"/>
      <c r="C22" s="44"/>
      <c r="D22" s="46">
        <v>2023</v>
      </c>
      <c r="E22" s="34">
        <v>187029688072</v>
      </c>
      <c r="F22" s="34">
        <v>4796813100</v>
      </c>
      <c r="G22" s="34">
        <v>0</v>
      </c>
      <c r="H22" s="34">
        <f t="shared" si="2"/>
        <v>4796813100</v>
      </c>
      <c r="I22" s="34">
        <v>542472806836</v>
      </c>
      <c r="J22" s="34">
        <v>1893560797758</v>
      </c>
      <c r="K22" s="35">
        <f t="shared" si="3"/>
        <v>350646305664</v>
      </c>
      <c r="L22" s="52">
        <f t="shared" si="4"/>
        <v>0.18517826630080728</v>
      </c>
      <c r="M22" s="35">
        <v>251275135465</v>
      </c>
      <c r="N22" s="34">
        <v>1893560797758</v>
      </c>
      <c r="O22" s="52">
        <f t="shared" si="5"/>
        <v>0.13269979805375826</v>
      </c>
      <c r="P22" s="36">
        <v>45369</v>
      </c>
      <c r="Q22" s="37">
        <v>1860</v>
      </c>
      <c r="R22" s="37">
        <v>1880</v>
      </c>
      <c r="S22" s="37">
        <v>1850</v>
      </c>
      <c r="T22" s="37">
        <v>1860</v>
      </c>
      <c r="U22" s="37">
        <v>1870</v>
      </c>
      <c r="V22" s="37">
        <v>1870</v>
      </c>
      <c r="W22" s="37">
        <v>1875</v>
      </c>
      <c r="X22" s="37">
        <v>1875</v>
      </c>
      <c r="Y22" s="37">
        <v>1895</v>
      </c>
      <c r="Z22" s="37">
        <v>1890</v>
      </c>
      <c r="AA22" s="37">
        <v>1880</v>
      </c>
      <c r="AB22" s="37">
        <v>1885</v>
      </c>
      <c r="AC22" s="37">
        <v>7329.8</v>
      </c>
      <c r="AD22" s="37">
        <v>7373.96</v>
      </c>
      <c r="AE22" s="37">
        <v>7381.91</v>
      </c>
      <c r="AF22" s="37">
        <v>7421.21</v>
      </c>
      <c r="AG22" s="37">
        <v>7433.31</v>
      </c>
      <c r="AH22" s="37">
        <v>7328.05</v>
      </c>
      <c r="AI22" s="37">
        <v>7302.45</v>
      </c>
      <c r="AJ22" s="37">
        <v>7336.75</v>
      </c>
      <c r="AK22" s="37">
        <v>7331.13</v>
      </c>
      <c r="AL22" s="37">
        <v>7338.35</v>
      </c>
      <c r="AM22" s="37">
        <v>7350.15</v>
      </c>
      <c r="AN22" s="37">
        <v>7377.76</v>
      </c>
      <c r="AO22" s="38">
        <f t="shared" si="13"/>
        <v>1.0752688172043012E-2</v>
      </c>
      <c r="AP22" s="38">
        <f t="shared" si="13"/>
        <v>-1.5957446808510637E-2</v>
      </c>
      <c r="AQ22" s="38">
        <f t="shared" si="13"/>
        <v>5.4054054054054057E-3</v>
      </c>
      <c r="AR22" s="38">
        <f t="shared" si="13"/>
        <v>5.3763440860215058E-3</v>
      </c>
      <c r="AS22" s="38">
        <f t="shared" si="13"/>
        <v>0</v>
      </c>
      <c r="AT22" s="38">
        <f t="shared" si="13"/>
        <v>2.6737967914438501E-3</v>
      </c>
      <c r="AU22" s="38">
        <f t="shared" si="6"/>
        <v>0</v>
      </c>
      <c r="AV22" s="38">
        <f t="shared" si="6"/>
        <v>-1.0554089709762533E-2</v>
      </c>
      <c r="AW22" s="38">
        <f t="shared" si="6"/>
        <v>2.6455026455026454E-3</v>
      </c>
      <c r="AX22" s="38">
        <f t="shared" si="6"/>
        <v>5.3191489361702126E-3</v>
      </c>
      <c r="AY22" s="38">
        <f t="shared" si="6"/>
        <v>-2.6525198938992041E-3</v>
      </c>
      <c r="AZ22" s="39">
        <f t="shared" si="7"/>
        <v>3.0088296244142579E-3</v>
      </c>
      <c r="BA22" s="38">
        <f t="shared" si="14"/>
        <v>6.024721001937277E-3</v>
      </c>
      <c r="BB22" s="38">
        <f t="shared" si="14"/>
        <v>1.0781181346250614E-3</v>
      </c>
      <c r="BC22" s="38">
        <f t="shared" si="14"/>
        <v>5.3238254056199794E-3</v>
      </c>
      <c r="BD22" s="38">
        <f t="shared" si="14"/>
        <v>1.6304618788580789E-3</v>
      </c>
      <c r="BE22" s="38">
        <f t="shared" si="14"/>
        <v>-1.4160582566851135E-2</v>
      </c>
      <c r="BF22" s="38">
        <f t="shared" si="14"/>
        <v>-3.4934259455107926E-3</v>
      </c>
      <c r="BG22" s="38">
        <f t="shared" si="8"/>
        <v>-4.6750945582172193E-3</v>
      </c>
      <c r="BH22" s="38">
        <f t="shared" si="8"/>
        <v>7.6659396300432416E-4</v>
      </c>
      <c r="BI22" s="38">
        <f t="shared" si="8"/>
        <v>-9.8387239638341784E-4</v>
      </c>
      <c r="BJ22" s="38">
        <f t="shared" si="8"/>
        <v>-1.6054094134132328E-3</v>
      </c>
      <c r="BK22" s="38">
        <f t="shared" si="8"/>
        <v>-3.7423282947670541E-3</v>
      </c>
      <c r="BL22" s="39">
        <f t="shared" si="9"/>
        <v>-1.3836992791098131E-2</v>
      </c>
      <c r="BM22" s="40">
        <f t="shared" si="10"/>
        <v>1.6845822415512388E-2</v>
      </c>
      <c r="BN22" s="41">
        <v>258</v>
      </c>
      <c r="BO22" s="41"/>
      <c r="BP22" s="42">
        <f>(BN22-BN21)/BN21</f>
        <v>-0.30458221024258758</v>
      </c>
      <c r="BQ22" s="52">
        <f t="shared" si="11"/>
        <v>0.16024303437030893</v>
      </c>
      <c r="BR22" s="43">
        <v>1</v>
      </c>
      <c r="BS22" s="43">
        <v>2</v>
      </c>
      <c r="BT22" s="43">
        <v>100</v>
      </c>
      <c r="BU22" s="54">
        <f t="shared" si="12"/>
        <v>50</v>
      </c>
    </row>
    <row r="23" spans="1:73" x14ac:dyDescent="0.25">
      <c r="A23" s="44">
        <v>7</v>
      </c>
      <c r="B23" s="44" t="s">
        <v>50</v>
      </c>
      <c r="C23" s="44" t="s">
        <v>51</v>
      </c>
      <c r="D23" s="31">
        <v>2021</v>
      </c>
      <c r="E23" s="32">
        <v>4934364000000</v>
      </c>
      <c r="F23" s="34">
        <v>145457000000</v>
      </c>
      <c r="G23" s="34">
        <v>72782000000</v>
      </c>
      <c r="H23" s="34">
        <f t="shared" si="2"/>
        <v>218239000000</v>
      </c>
      <c r="I23" s="34">
        <v>2121905000000</v>
      </c>
      <c r="J23" s="34">
        <v>35446051000000</v>
      </c>
      <c r="K23" s="35">
        <f t="shared" si="3"/>
        <v>-3030698000000</v>
      </c>
      <c r="L23" s="52">
        <f t="shared" si="4"/>
        <v>-8.5501710754746704E-2</v>
      </c>
      <c r="M23" s="35">
        <v>10296052000000</v>
      </c>
      <c r="N23" s="34">
        <v>35446051000000</v>
      </c>
      <c r="O23" s="52">
        <f t="shared" si="5"/>
        <v>0.29047105980860888</v>
      </c>
      <c r="P23" s="36">
        <v>44659</v>
      </c>
      <c r="Q23" s="37">
        <v>5650</v>
      </c>
      <c r="R23" s="37">
        <v>5675</v>
      </c>
      <c r="S23" s="37">
        <v>5725</v>
      </c>
      <c r="T23" s="37">
        <v>5650</v>
      </c>
      <c r="U23" s="37">
        <v>5575</v>
      </c>
      <c r="V23" s="37">
        <v>5550</v>
      </c>
      <c r="W23" s="37">
        <v>5500</v>
      </c>
      <c r="X23" s="37">
        <v>5400</v>
      </c>
      <c r="Y23" s="37">
        <v>5325</v>
      </c>
      <c r="Z23" s="37">
        <v>5225</v>
      </c>
      <c r="AA23" s="37">
        <v>4990</v>
      </c>
      <c r="AB23" s="37">
        <v>5000</v>
      </c>
      <c r="AC23" s="37">
        <v>7071.44</v>
      </c>
      <c r="AD23" s="37">
        <v>7078.76</v>
      </c>
      <c r="AE23" s="37">
        <v>7116.22</v>
      </c>
      <c r="AF23" s="37">
        <v>7148.3</v>
      </c>
      <c r="AG23" s="37">
        <v>7104.22</v>
      </c>
      <c r="AH23" s="37">
        <v>7127.37</v>
      </c>
      <c r="AI23" s="37">
        <v>7210.83</v>
      </c>
      <c r="AJ23" s="37">
        <v>7203.79</v>
      </c>
      <c r="AK23" s="37">
        <v>7214.78</v>
      </c>
      <c r="AL23" s="37">
        <v>7262.78</v>
      </c>
      <c r="AM23" s="37">
        <v>7235.53</v>
      </c>
      <c r="AN23" s="37">
        <v>7275.29</v>
      </c>
      <c r="AO23" s="38">
        <f t="shared" si="13"/>
        <v>4.4247787610619468E-3</v>
      </c>
      <c r="AP23" s="38">
        <f t="shared" si="13"/>
        <v>8.8105726872246704E-3</v>
      </c>
      <c r="AQ23" s="38">
        <f t="shared" si="13"/>
        <v>-1.3100436681222707E-2</v>
      </c>
      <c r="AR23" s="38">
        <f t="shared" si="13"/>
        <v>-1.3274336283185841E-2</v>
      </c>
      <c r="AS23" s="38">
        <f t="shared" si="13"/>
        <v>-4.4843049327354259E-3</v>
      </c>
      <c r="AT23" s="38">
        <f t="shared" si="13"/>
        <v>-9.0090090090090089E-3</v>
      </c>
      <c r="AU23" s="38">
        <f t="shared" si="6"/>
        <v>1.8518518518518517E-2</v>
      </c>
      <c r="AV23" s="38">
        <f t="shared" si="6"/>
        <v>1.4084507042253521E-2</v>
      </c>
      <c r="AW23" s="38">
        <f t="shared" si="6"/>
        <v>1.9138755980861243E-2</v>
      </c>
      <c r="AX23" s="38">
        <f t="shared" si="6"/>
        <v>4.7094188376753505E-2</v>
      </c>
      <c r="AY23" s="38">
        <f t="shared" si="6"/>
        <v>-2E-3</v>
      </c>
      <c r="AZ23" s="39">
        <f t="shared" si="7"/>
        <v>7.0203234460520417E-2</v>
      </c>
      <c r="BA23" s="38">
        <f t="shared" si="14"/>
        <v>1.0351498421821608E-3</v>
      </c>
      <c r="BB23" s="38">
        <f t="shared" si="14"/>
        <v>5.291887279693059E-3</v>
      </c>
      <c r="BC23" s="38">
        <f t="shared" si="14"/>
        <v>4.5080112756491408E-3</v>
      </c>
      <c r="BD23" s="38">
        <f t="shared" si="14"/>
        <v>-6.16650112614187E-3</v>
      </c>
      <c r="BE23" s="38">
        <f t="shared" si="14"/>
        <v>3.2586265628034654E-3</v>
      </c>
      <c r="BF23" s="38">
        <f t="shared" si="14"/>
        <v>1.1709789164867271E-2</v>
      </c>
      <c r="BG23" s="38">
        <f t="shared" si="8"/>
        <v>9.7726335720502177E-4</v>
      </c>
      <c r="BH23" s="38">
        <f t="shared" si="8"/>
        <v>-1.5232619705659468E-3</v>
      </c>
      <c r="BI23" s="38">
        <f t="shared" si="8"/>
        <v>-6.6090395137949932E-3</v>
      </c>
      <c r="BJ23" s="38">
        <f t="shared" si="8"/>
        <v>3.7661373803992244E-3</v>
      </c>
      <c r="BK23" s="38">
        <f t="shared" si="8"/>
        <v>-5.4650742444631376E-3</v>
      </c>
      <c r="BL23" s="39">
        <f t="shared" si="9"/>
        <v>1.0782988007833394E-2</v>
      </c>
      <c r="BM23" s="40">
        <f t="shared" si="10"/>
        <v>5.9420246452687023E-2</v>
      </c>
      <c r="BN23" s="41">
        <v>221</v>
      </c>
      <c r="BO23" s="41">
        <v>234</v>
      </c>
      <c r="BP23" s="42">
        <f>(BN23-BO23)/BO23</f>
        <v>-5.5555555555555552E-2</v>
      </c>
      <c r="BQ23" s="52">
        <f t="shared" si="11"/>
        <v>0.11218956385163364</v>
      </c>
      <c r="BR23" s="43">
        <v>1</v>
      </c>
      <c r="BS23" s="43">
        <v>3</v>
      </c>
      <c r="BT23" s="43">
        <v>100</v>
      </c>
      <c r="BU23" s="54">
        <f t="shared" si="12"/>
        <v>33.333333333333329</v>
      </c>
    </row>
    <row r="24" spans="1:73" x14ac:dyDescent="0.25">
      <c r="A24" s="44"/>
      <c r="B24" s="44"/>
      <c r="C24" s="44"/>
      <c r="D24" s="45">
        <v>2022</v>
      </c>
      <c r="E24" s="32">
        <v>3984400000000</v>
      </c>
      <c r="F24" s="34">
        <v>192981000000</v>
      </c>
      <c r="G24" s="34">
        <v>122157000000</v>
      </c>
      <c r="H24" s="34">
        <f t="shared" si="2"/>
        <v>315138000000</v>
      </c>
      <c r="I24" s="34">
        <v>1673887000000</v>
      </c>
      <c r="J24" s="34">
        <v>39847545000000</v>
      </c>
      <c r="K24" s="35">
        <f t="shared" si="3"/>
        <v>-2625651000000</v>
      </c>
      <c r="L24" s="52">
        <f t="shared" si="4"/>
        <v>-6.5892415705911117E-2</v>
      </c>
      <c r="M24" s="35">
        <v>13520331000000</v>
      </c>
      <c r="N24" s="34">
        <v>39847545000000</v>
      </c>
      <c r="O24" s="52">
        <f t="shared" si="5"/>
        <v>0.33930148017901729</v>
      </c>
      <c r="P24" s="36">
        <v>45015</v>
      </c>
      <c r="Q24" s="37">
        <v>4920</v>
      </c>
      <c r="R24" s="37">
        <v>4970</v>
      </c>
      <c r="S24" s="37">
        <v>5125</v>
      </c>
      <c r="T24" s="37">
        <v>5000</v>
      </c>
      <c r="U24" s="37">
        <v>5075</v>
      </c>
      <c r="V24" s="37">
        <v>5100</v>
      </c>
      <c r="W24" s="37">
        <v>5075</v>
      </c>
      <c r="X24" s="37">
        <v>4990</v>
      </c>
      <c r="Y24" s="37">
        <v>4820</v>
      </c>
      <c r="Z24" s="37">
        <v>4710</v>
      </c>
      <c r="AA24" s="37">
        <v>4560</v>
      </c>
      <c r="AB24" s="37">
        <v>4420</v>
      </c>
      <c r="AC24" s="37">
        <v>6612.49</v>
      </c>
      <c r="AD24" s="37">
        <v>6691.61</v>
      </c>
      <c r="AE24" s="37">
        <v>6762.25</v>
      </c>
      <c r="AF24" s="37">
        <v>6708.93</v>
      </c>
      <c r="AG24" s="37">
        <v>6760.33</v>
      </c>
      <c r="AH24" s="37">
        <v>6839.44</v>
      </c>
      <c r="AI24" s="37">
        <v>6808.95</v>
      </c>
      <c r="AJ24" s="37">
        <v>6805.28</v>
      </c>
      <c r="AK24" s="37">
        <v>6827.17</v>
      </c>
      <c r="AL24" s="37">
        <v>6833.18</v>
      </c>
      <c r="AM24" s="37">
        <v>6819.67</v>
      </c>
      <c r="AN24" s="37">
        <v>6792.77</v>
      </c>
      <c r="AO24" s="38">
        <f t="shared" si="13"/>
        <v>1.016260162601626E-2</v>
      </c>
      <c r="AP24" s="38">
        <f t="shared" si="13"/>
        <v>3.1187122736418511E-2</v>
      </c>
      <c r="AQ24" s="38">
        <f t="shared" si="13"/>
        <v>-2.4390243902439025E-2</v>
      </c>
      <c r="AR24" s="38">
        <f t="shared" si="13"/>
        <v>1.4999999999999999E-2</v>
      </c>
      <c r="AS24" s="38">
        <f t="shared" si="13"/>
        <v>4.9261083743842365E-3</v>
      </c>
      <c r="AT24" s="38">
        <f t="shared" si="13"/>
        <v>-4.9019607843137254E-3</v>
      </c>
      <c r="AU24" s="38">
        <f t="shared" si="6"/>
        <v>1.7034068136272545E-2</v>
      </c>
      <c r="AV24" s="38">
        <f t="shared" si="6"/>
        <v>3.5269709543568464E-2</v>
      </c>
      <c r="AW24" s="38">
        <f t="shared" si="6"/>
        <v>2.3354564755838639E-2</v>
      </c>
      <c r="AX24" s="38">
        <f t="shared" si="6"/>
        <v>3.2894736842105261E-2</v>
      </c>
      <c r="AY24" s="38">
        <f t="shared" si="6"/>
        <v>3.1674208144796379E-2</v>
      </c>
      <c r="AZ24" s="39">
        <f t="shared" si="7"/>
        <v>0.17221091547264755</v>
      </c>
      <c r="BA24" s="38">
        <f t="shared" si="14"/>
        <v>1.1965235486178413E-2</v>
      </c>
      <c r="BB24" s="38">
        <f t="shared" si="14"/>
        <v>1.0556502844606953E-2</v>
      </c>
      <c r="BC24" s="38">
        <f t="shared" si="14"/>
        <v>-7.8849495360271676E-3</v>
      </c>
      <c r="BD24" s="38">
        <f t="shared" si="14"/>
        <v>7.6614303622186599E-3</v>
      </c>
      <c r="BE24" s="38">
        <f t="shared" si="14"/>
        <v>1.1702091465949098E-2</v>
      </c>
      <c r="BF24" s="38">
        <f t="shared" si="14"/>
        <v>-4.4579673189617548E-3</v>
      </c>
      <c r="BG24" s="38">
        <f t="shared" si="8"/>
        <v>5.3928714174877055E-4</v>
      </c>
      <c r="BH24" s="38">
        <f t="shared" si="8"/>
        <v>-3.206306566263961E-3</v>
      </c>
      <c r="BI24" s="38">
        <f t="shared" si="8"/>
        <v>-8.7953193096043398E-4</v>
      </c>
      <c r="BJ24" s="38">
        <f t="shared" si="8"/>
        <v>1.9810342729193963E-3</v>
      </c>
      <c r="BK24" s="38">
        <f t="shared" si="8"/>
        <v>3.9600928634415172E-3</v>
      </c>
      <c r="BL24" s="39">
        <f t="shared" si="9"/>
        <v>3.193691908484949E-2</v>
      </c>
      <c r="BM24" s="40">
        <f t="shared" si="10"/>
        <v>0.14027399638779806</v>
      </c>
      <c r="BN24" s="41">
        <v>179</v>
      </c>
      <c r="BO24" s="41"/>
      <c r="BP24" s="42">
        <f>(BN24-BN23)/BN23</f>
        <v>-0.19004524886877827</v>
      </c>
      <c r="BQ24" s="52">
        <f t="shared" si="11"/>
        <v>-0.39264857623103261</v>
      </c>
      <c r="BR24" s="43">
        <v>1</v>
      </c>
      <c r="BS24" s="43">
        <v>3</v>
      </c>
      <c r="BT24" s="43">
        <v>100</v>
      </c>
      <c r="BU24" s="54">
        <f t="shared" si="12"/>
        <v>33.333333333333329</v>
      </c>
    </row>
    <row r="25" spans="1:73" x14ac:dyDescent="0.25">
      <c r="A25" s="44"/>
      <c r="B25" s="44"/>
      <c r="C25" s="44"/>
      <c r="D25" s="46">
        <v>2023</v>
      </c>
      <c r="E25" s="34">
        <v>3654606000000</v>
      </c>
      <c r="F25" s="34">
        <v>196981000000</v>
      </c>
      <c r="G25" s="34">
        <v>131840000000</v>
      </c>
      <c r="H25" s="34">
        <f t="shared" si="2"/>
        <v>328821000000</v>
      </c>
      <c r="I25" s="34">
        <v>3146254000000</v>
      </c>
      <c r="J25" s="34">
        <v>40970800000000</v>
      </c>
      <c r="K25" s="35">
        <f t="shared" si="3"/>
        <v>-837173000000</v>
      </c>
      <c r="L25" s="52">
        <f t="shared" si="4"/>
        <v>-2.0433406230778994E-2</v>
      </c>
      <c r="M25" s="35">
        <v>13942042000000</v>
      </c>
      <c r="N25" s="34">
        <v>40970800000000</v>
      </c>
      <c r="O25" s="52">
        <f t="shared" si="5"/>
        <v>0.34029215929393619</v>
      </c>
      <c r="P25" s="36">
        <v>45376</v>
      </c>
      <c r="Q25" s="37">
        <v>5225</v>
      </c>
      <c r="R25" s="37">
        <v>5150</v>
      </c>
      <c r="S25" s="37">
        <v>5325</v>
      </c>
      <c r="T25" s="37">
        <v>5300</v>
      </c>
      <c r="U25" s="37">
        <v>5275</v>
      </c>
      <c r="V25" s="37">
        <v>5300</v>
      </c>
      <c r="W25" s="37">
        <v>5300</v>
      </c>
      <c r="X25" s="37">
        <v>5225</v>
      </c>
      <c r="Y25" s="37">
        <v>5175</v>
      </c>
      <c r="Z25" s="37">
        <v>5250</v>
      </c>
      <c r="AA25" s="37">
        <v>5200</v>
      </c>
      <c r="AB25" s="37">
        <v>5350</v>
      </c>
      <c r="AC25" s="37">
        <v>7328.05</v>
      </c>
      <c r="AD25" s="37">
        <v>7302.45</v>
      </c>
      <c r="AE25" s="37">
        <v>7336.75</v>
      </c>
      <c r="AF25" s="37">
        <v>7331.13</v>
      </c>
      <c r="AG25" s="37">
        <v>7338.35</v>
      </c>
      <c r="AH25" s="37">
        <v>7350.15</v>
      </c>
      <c r="AI25" s="37">
        <v>7377.76</v>
      </c>
      <c r="AJ25" s="37">
        <v>7365.66</v>
      </c>
      <c r="AK25" s="37">
        <v>7310.09</v>
      </c>
      <c r="AL25" s="37">
        <v>7288.81</v>
      </c>
      <c r="AM25" s="37">
        <v>7205.06</v>
      </c>
      <c r="AN25" s="37">
        <v>7236.98</v>
      </c>
      <c r="AO25" s="38">
        <f t="shared" si="13"/>
        <v>-1.4354066985645933E-2</v>
      </c>
      <c r="AP25" s="38">
        <f t="shared" si="13"/>
        <v>3.3980582524271843E-2</v>
      </c>
      <c r="AQ25" s="38">
        <f t="shared" si="13"/>
        <v>-4.6948356807511738E-3</v>
      </c>
      <c r="AR25" s="38">
        <f t="shared" si="13"/>
        <v>-4.7169811320754715E-3</v>
      </c>
      <c r="AS25" s="38">
        <f t="shared" si="13"/>
        <v>4.7393364928909956E-3</v>
      </c>
      <c r="AT25" s="38">
        <f t="shared" si="13"/>
        <v>0</v>
      </c>
      <c r="AU25" s="38">
        <f t="shared" si="6"/>
        <v>1.4354066985645933E-2</v>
      </c>
      <c r="AV25" s="38">
        <f t="shared" si="6"/>
        <v>9.6618357487922701E-3</v>
      </c>
      <c r="AW25" s="38">
        <f t="shared" si="6"/>
        <v>-1.4285714285714285E-2</v>
      </c>
      <c r="AX25" s="38">
        <f t="shared" si="6"/>
        <v>9.6153846153846159E-3</v>
      </c>
      <c r="AY25" s="38">
        <f t="shared" si="6"/>
        <v>-2.8037383177570093E-2</v>
      </c>
      <c r="AZ25" s="39">
        <f t="shared" si="7"/>
        <v>6.2622251052287074E-3</v>
      </c>
      <c r="BA25" s="38">
        <f t="shared" si="14"/>
        <v>-3.4934259455107926E-3</v>
      </c>
      <c r="BB25" s="38">
        <f t="shared" si="14"/>
        <v>4.6970537285431855E-3</v>
      </c>
      <c r="BC25" s="38">
        <f t="shared" si="14"/>
        <v>-7.6600674685656331E-4</v>
      </c>
      <c r="BD25" s="38">
        <f t="shared" si="14"/>
        <v>9.8484135460703251E-4</v>
      </c>
      <c r="BE25" s="38">
        <f t="shared" si="14"/>
        <v>1.607990897136178E-3</v>
      </c>
      <c r="BF25" s="38">
        <f t="shared" si="14"/>
        <v>3.7563859240968664E-3</v>
      </c>
      <c r="BG25" s="38">
        <f t="shared" si="8"/>
        <v>1.6427584221916792E-3</v>
      </c>
      <c r="BH25" s="38">
        <f t="shared" si="8"/>
        <v>7.6018215917997871E-3</v>
      </c>
      <c r="BI25" s="38">
        <f t="shared" si="8"/>
        <v>2.9195437938428557E-3</v>
      </c>
      <c r="BJ25" s="38">
        <f t="shared" si="8"/>
        <v>1.1623775513319804E-2</v>
      </c>
      <c r="BK25" s="38">
        <f t="shared" si="8"/>
        <v>-4.4106795928687331E-3</v>
      </c>
      <c r="BL25" s="39">
        <f t="shared" si="9"/>
        <v>2.6164058940301299E-2</v>
      </c>
      <c r="BM25" s="40">
        <f t="shared" si="10"/>
        <v>-1.9901833835072592E-2</v>
      </c>
      <c r="BN25" s="41">
        <v>141</v>
      </c>
      <c r="BO25" s="41"/>
      <c r="BP25" s="42">
        <f>(BN25-BN24)/BN24</f>
        <v>-0.21229050279329609</v>
      </c>
      <c r="BQ25" s="52">
        <f t="shared" si="11"/>
        <v>0.40300829622310508</v>
      </c>
      <c r="BR25" s="43">
        <v>2</v>
      </c>
      <c r="BS25" s="43">
        <v>4</v>
      </c>
      <c r="BT25" s="43">
        <v>100</v>
      </c>
      <c r="BU25" s="54">
        <f t="shared" si="12"/>
        <v>50</v>
      </c>
    </row>
    <row r="26" spans="1:73" x14ac:dyDescent="0.25">
      <c r="A26" s="44">
        <v>8</v>
      </c>
      <c r="B26" s="44" t="s">
        <v>52</v>
      </c>
      <c r="C26" s="44" t="s">
        <v>53</v>
      </c>
      <c r="D26" s="31">
        <v>2021</v>
      </c>
      <c r="E26" s="32">
        <v>817975000000</v>
      </c>
      <c r="F26" s="34">
        <v>86190000000</v>
      </c>
      <c r="G26" s="34">
        <v>0</v>
      </c>
      <c r="H26" s="34">
        <f t="shared" si="2"/>
        <v>86190000000</v>
      </c>
      <c r="I26" s="34">
        <v>99209000000</v>
      </c>
      <c r="J26" s="34">
        <v>6444438000000</v>
      </c>
      <c r="K26" s="35">
        <f t="shared" si="3"/>
        <v>-804956000000</v>
      </c>
      <c r="L26" s="52">
        <f t="shared" si="4"/>
        <v>-0.1249070904243318</v>
      </c>
      <c r="M26" s="35">
        <v>3570697000000</v>
      </c>
      <c r="N26" s="34">
        <v>6444438000000</v>
      </c>
      <c r="O26" s="52">
        <f t="shared" si="5"/>
        <v>0.55407422648801963</v>
      </c>
      <c r="P26" s="36">
        <v>44680</v>
      </c>
      <c r="Q26" s="37">
        <v>76</v>
      </c>
      <c r="R26" s="37">
        <v>77</v>
      </c>
      <c r="S26" s="37">
        <v>76</v>
      </c>
      <c r="T26" s="37">
        <v>73</v>
      </c>
      <c r="U26" s="37">
        <v>68</v>
      </c>
      <c r="V26" s="37">
        <v>71</v>
      </c>
      <c r="W26" s="37">
        <v>73</v>
      </c>
      <c r="X26" s="37">
        <v>79</v>
      </c>
      <c r="Y26" s="37">
        <v>75</v>
      </c>
      <c r="Z26" s="37">
        <v>75</v>
      </c>
      <c r="AA26" s="37">
        <v>70</v>
      </c>
      <c r="AB26" s="37">
        <v>69</v>
      </c>
      <c r="AC26" s="37">
        <v>7227.36</v>
      </c>
      <c r="AD26" s="37">
        <v>7276.19</v>
      </c>
      <c r="AE26" s="37">
        <v>7225.61</v>
      </c>
      <c r="AF26" s="37">
        <v>7215.98</v>
      </c>
      <c r="AG26" s="37">
        <v>7232.15</v>
      </c>
      <c r="AH26" s="37">
        <v>7196.76</v>
      </c>
      <c r="AI26" s="37">
        <v>7228.91</v>
      </c>
      <c r="AJ26" s="37">
        <v>6909.75</v>
      </c>
      <c r="AK26" s="37">
        <v>6819.79</v>
      </c>
      <c r="AL26" s="37">
        <v>6816.2</v>
      </c>
      <c r="AM26" s="37">
        <v>6599.84</v>
      </c>
      <c r="AN26" s="37">
        <v>6597.99</v>
      </c>
      <c r="AO26" s="38">
        <f t="shared" si="13"/>
        <v>1.3157894736842105E-2</v>
      </c>
      <c r="AP26" s="38">
        <f t="shared" si="13"/>
        <v>-1.2987012987012988E-2</v>
      </c>
      <c r="AQ26" s="38">
        <f t="shared" si="13"/>
        <v>-3.9473684210526314E-2</v>
      </c>
      <c r="AR26" s="38">
        <f t="shared" si="13"/>
        <v>-6.8493150684931503E-2</v>
      </c>
      <c r="AS26" s="38">
        <f t="shared" si="13"/>
        <v>4.4117647058823532E-2</v>
      </c>
      <c r="AT26" s="38">
        <f t="shared" si="13"/>
        <v>2.8169014084507043E-2</v>
      </c>
      <c r="AU26" s="38">
        <f t="shared" si="6"/>
        <v>-7.5949367088607597E-2</v>
      </c>
      <c r="AV26" s="38">
        <f t="shared" si="6"/>
        <v>5.3333333333333337E-2</v>
      </c>
      <c r="AW26" s="38">
        <f t="shared" si="6"/>
        <v>0</v>
      </c>
      <c r="AX26" s="38">
        <f t="shared" si="6"/>
        <v>7.1428571428571425E-2</v>
      </c>
      <c r="AY26" s="38">
        <f t="shared" si="6"/>
        <v>1.4492753623188406E-2</v>
      </c>
      <c r="AZ26" s="39">
        <f t="shared" si="7"/>
        <v>2.7795999294187454E-2</v>
      </c>
      <c r="BA26" s="38">
        <f t="shared" si="14"/>
        <v>6.7562706161032422E-3</v>
      </c>
      <c r="BB26" s="38">
        <f t="shared" si="14"/>
        <v>-6.9514402455130957E-3</v>
      </c>
      <c r="BC26" s="38">
        <f t="shared" si="14"/>
        <v>-1.3327594486832405E-3</v>
      </c>
      <c r="BD26" s="38">
        <f t="shared" si="14"/>
        <v>2.2408598693455461E-3</v>
      </c>
      <c r="BE26" s="38">
        <f t="shared" si="14"/>
        <v>-4.8934272657507683E-3</v>
      </c>
      <c r="BF26" s="38">
        <f t="shared" si="14"/>
        <v>4.4672880574035583E-3</v>
      </c>
      <c r="BG26" s="38">
        <f t="shared" si="8"/>
        <v>4.6189804262093397E-2</v>
      </c>
      <c r="BH26" s="38">
        <f t="shared" si="8"/>
        <v>1.319102201094169E-2</v>
      </c>
      <c r="BI26" s="38">
        <f t="shared" si="8"/>
        <v>5.2668642352045802E-4</v>
      </c>
      <c r="BJ26" s="38">
        <f t="shared" si="8"/>
        <v>3.2782612911828116E-2</v>
      </c>
      <c r="BK26" s="38">
        <f t="shared" si="8"/>
        <v>2.8038842132230632E-4</v>
      </c>
      <c r="BL26" s="39">
        <f t="shared" si="9"/>
        <v>9.3257305612611197E-2</v>
      </c>
      <c r="BM26" s="40">
        <f t="shared" si="10"/>
        <v>-6.5461306318423743E-2</v>
      </c>
      <c r="BN26" s="41">
        <v>37.1</v>
      </c>
      <c r="BO26" s="41">
        <v>6.4</v>
      </c>
      <c r="BP26" s="42">
        <f>(BN26-BO26)/BO26</f>
        <v>4.796875</v>
      </c>
      <c r="BQ26" s="52">
        <f t="shared" si="11"/>
        <v>-2.7333275584296806E-2</v>
      </c>
      <c r="BR26" s="43">
        <v>2</v>
      </c>
      <c r="BS26" s="43">
        <v>6</v>
      </c>
      <c r="BT26" s="43">
        <v>100</v>
      </c>
      <c r="BU26" s="54">
        <f t="shared" si="12"/>
        <v>33.333333333333329</v>
      </c>
    </row>
    <row r="27" spans="1:73" x14ac:dyDescent="0.25">
      <c r="A27" s="44"/>
      <c r="B27" s="44"/>
      <c r="C27" s="44"/>
      <c r="D27" s="45">
        <v>2022</v>
      </c>
      <c r="E27" s="32">
        <v>805564000000</v>
      </c>
      <c r="F27" s="34">
        <v>55210000000</v>
      </c>
      <c r="G27" s="34">
        <v>0</v>
      </c>
      <c r="H27" s="34">
        <f t="shared" si="2"/>
        <v>55210000000</v>
      </c>
      <c r="I27" s="34">
        <v>284210000000</v>
      </c>
      <c r="J27" s="34">
        <v>6833737000000</v>
      </c>
      <c r="K27" s="35">
        <f t="shared" si="3"/>
        <v>-576564000000</v>
      </c>
      <c r="L27" s="52">
        <f t="shared" si="4"/>
        <v>-8.4370235494869064E-2</v>
      </c>
      <c r="M27" s="35">
        <v>3651905000000</v>
      </c>
      <c r="N27" s="34">
        <v>6833737000000</v>
      </c>
      <c r="O27" s="52">
        <f t="shared" si="5"/>
        <v>0.53439355362958807</v>
      </c>
      <c r="P27" s="36">
        <v>45016</v>
      </c>
      <c r="Q27" s="37">
        <v>50</v>
      </c>
      <c r="R27" s="37">
        <v>50</v>
      </c>
      <c r="S27" s="37">
        <v>50</v>
      </c>
      <c r="T27" s="37">
        <v>50</v>
      </c>
      <c r="U27" s="37">
        <v>50</v>
      </c>
      <c r="V27" s="37">
        <v>50</v>
      </c>
      <c r="W27" s="37">
        <v>50</v>
      </c>
      <c r="X27" s="37">
        <v>50</v>
      </c>
      <c r="Y27" s="37">
        <v>50</v>
      </c>
      <c r="Z27" s="37">
        <v>50</v>
      </c>
      <c r="AA27" s="37">
        <v>50</v>
      </c>
      <c r="AB27" s="37">
        <v>50</v>
      </c>
      <c r="AC27" s="37">
        <v>6691.61</v>
      </c>
      <c r="AD27" s="37">
        <v>6762.25</v>
      </c>
      <c r="AE27" s="37">
        <v>6708.93</v>
      </c>
      <c r="AF27" s="37">
        <v>6760.33</v>
      </c>
      <c r="AG27" s="37">
        <v>6839.44</v>
      </c>
      <c r="AH27" s="37">
        <v>6808.95</v>
      </c>
      <c r="AI27" s="37">
        <v>6805.28</v>
      </c>
      <c r="AJ27" s="37">
        <v>6827.17</v>
      </c>
      <c r="AK27" s="37">
        <v>6833.18</v>
      </c>
      <c r="AL27" s="37">
        <v>6819.67</v>
      </c>
      <c r="AM27" s="37">
        <v>6792.77</v>
      </c>
      <c r="AN27" s="37">
        <v>6771.23</v>
      </c>
      <c r="AO27" s="38">
        <f t="shared" si="13"/>
        <v>0</v>
      </c>
      <c r="AP27" s="38">
        <f t="shared" si="13"/>
        <v>0</v>
      </c>
      <c r="AQ27" s="38">
        <f t="shared" si="13"/>
        <v>0</v>
      </c>
      <c r="AR27" s="38">
        <f t="shared" si="13"/>
        <v>0</v>
      </c>
      <c r="AS27" s="38">
        <f t="shared" si="13"/>
        <v>0</v>
      </c>
      <c r="AT27" s="38">
        <f t="shared" si="13"/>
        <v>0</v>
      </c>
      <c r="AU27" s="38">
        <f t="shared" si="6"/>
        <v>0</v>
      </c>
      <c r="AV27" s="38">
        <f t="shared" si="6"/>
        <v>0</v>
      </c>
      <c r="AW27" s="38">
        <f t="shared" si="6"/>
        <v>0</v>
      </c>
      <c r="AX27" s="38">
        <f t="shared" si="6"/>
        <v>0</v>
      </c>
      <c r="AY27" s="38">
        <f t="shared" si="6"/>
        <v>0</v>
      </c>
      <c r="AZ27" s="39">
        <f t="shared" si="7"/>
        <v>0</v>
      </c>
      <c r="BA27" s="38">
        <f t="shared" si="14"/>
        <v>1.0556502844606953E-2</v>
      </c>
      <c r="BB27" s="38">
        <f t="shared" si="14"/>
        <v>-7.8849495360271676E-3</v>
      </c>
      <c r="BC27" s="38">
        <f t="shared" si="14"/>
        <v>7.6614303622186599E-3</v>
      </c>
      <c r="BD27" s="38">
        <f t="shared" si="14"/>
        <v>1.1702091465949098E-2</v>
      </c>
      <c r="BE27" s="38">
        <f t="shared" si="14"/>
        <v>-4.4579673189617548E-3</v>
      </c>
      <c r="BF27" s="38">
        <f t="shared" si="14"/>
        <v>-5.3899646788419257E-4</v>
      </c>
      <c r="BG27" s="38">
        <f t="shared" si="8"/>
        <v>-3.206306566263961E-3</v>
      </c>
      <c r="BH27" s="38">
        <f t="shared" si="8"/>
        <v>-8.7953193096043398E-4</v>
      </c>
      <c r="BI27" s="38">
        <f t="shared" si="8"/>
        <v>1.9810342729193963E-3</v>
      </c>
      <c r="BJ27" s="38">
        <f t="shared" si="8"/>
        <v>3.9600928634415172E-3</v>
      </c>
      <c r="BK27" s="38">
        <f t="shared" si="8"/>
        <v>3.1811059438242202E-3</v>
      </c>
      <c r="BL27" s="39">
        <f t="shared" si="9"/>
        <v>2.2074505932862337E-2</v>
      </c>
      <c r="BM27" s="40">
        <f t="shared" si="10"/>
        <v>-2.2074505932862337E-2</v>
      </c>
      <c r="BN27" s="41">
        <v>6.3</v>
      </c>
      <c r="BO27" s="41"/>
      <c r="BP27" s="42">
        <f>(BN27-BN26)/BN26</f>
        <v>-0.83018867924528306</v>
      </c>
      <c r="BQ27" s="52">
        <f t="shared" si="11"/>
        <v>0.10567176851003872</v>
      </c>
      <c r="BR27" s="43">
        <v>2</v>
      </c>
      <c r="BS27" s="43">
        <v>6</v>
      </c>
      <c r="BT27" s="43">
        <v>100</v>
      </c>
      <c r="BU27" s="54">
        <f t="shared" si="12"/>
        <v>33.333333333333329</v>
      </c>
    </row>
    <row r="28" spans="1:73" x14ac:dyDescent="0.25">
      <c r="A28" s="44"/>
      <c r="B28" s="44"/>
      <c r="C28" s="44"/>
      <c r="D28" s="46">
        <v>2023</v>
      </c>
      <c r="E28" s="34">
        <v>714222000000</v>
      </c>
      <c r="F28" s="34">
        <v>58718000000</v>
      </c>
      <c r="G28" s="34">
        <v>0</v>
      </c>
      <c r="H28" s="34">
        <f t="shared" si="2"/>
        <v>58718000000</v>
      </c>
      <c r="I28" s="34">
        <v>323485000000</v>
      </c>
      <c r="J28" s="34">
        <v>6856338000000</v>
      </c>
      <c r="K28" s="35">
        <f t="shared" si="3"/>
        <v>-449455000000</v>
      </c>
      <c r="L28" s="52">
        <f t="shared" si="4"/>
        <v>-6.5553215141960622E-2</v>
      </c>
      <c r="M28" s="35">
        <v>3436635000000</v>
      </c>
      <c r="N28" s="34">
        <v>6856338000000</v>
      </c>
      <c r="O28" s="52">
        <f t="shared" si="5"/>
        <v>0.5012347699311207</v>
      </c>
      <c r="P28" s="36">
        <v>45379</v>
      </c>
      <c r="Q28" s="37">
        <v>53</v>
      </c>
      <c r="R28" s="37">
        <v>54</v>
      </c>
      <c r="S28" s="37">
        <v>54</v>
      </c>
      <c r="T28" s="37">
        <v>53</v>
      </c>
      <c r="U28" s="37">
        <v>53</v>
      </c>
      <c r="V28" s="37">
        <v>53</v>
      </c>
      <c r="W28" s="37">
        <v>52</v>
      </c>
      <c r="X28" s="37">
        <v>50</v>
      </c>
      <c r="Y28" s="37">
        <v>52</v>
      </c>
      <c r="Z28" s="37">
        <v>51</v>
      </c>
      <c r="AA28" s="37">
        <v>51</v>
      </c>
      <c r="AB28" s="37">
        <v>50</v>
      </c>
      <c r="AC28" s="37">
        <v>7331.13</v>
      </c>
      <c r="AD28" s="37">
        <v>7338.35</v>
      </c>
      <c r="AE28" s="37">
        <v>7350.15</v>
      </c>
      <c r="AF28" s="37">
        <v>7377.76</v>
      </c>
      <c r="AG28" s="37">
        <v>7365.66</v>
      </c>
      <c r="AH28" s="37">
        <v>7310.09</v>
      </c>
      <c r="AI28" s="37">
        <v>7288.81</v>
      </c>
      <c r="AJ28" s="37">
        <v>7205.06</v>
      </c>
      <c r="AK28" s="37">
        <v>7236.98</v>
      </c>
      <c r="AL28" s="37">
        <v>7166.84</v>
      </c>
      <c r="AM28" s="37">
        <v>7254.4</v>
      </c>
      <c r="AN28" s="37">
        <v>7286.88</v>
      </c>
      <c r="AO28" s="38">
        <f t="shared" si="13"/>
        <v>1.8867924528301886E-2</v>
      </c>
      <c r="AP28" s="38">
        <f t="shared" si="13"/>
        <v>0</v>
      </c>
      <c r="AQ28" s="38">
        <f t="shared" si="13"/>
        <v>-1.8518518518518517E-2</v>
      </c>
      <c r="AR28" s="38">
        <f t="shared" si="13"/>
        <v>0</v>
      </c>
      <c r="AS28" s="38">
        <f t="shared" si="13"/>
        <v>0</v>
      </c>
      <c r="AT28" s="38">
        <f t="shared" si="13"/>
        <v>-1.8867924528301886E-2</v>
      </c>
      <c r="AU28" s="38">
        <f t="shared" si="6"/>
        <v>0.04</v>
      </c>
      <c r="AV28" s="38">
        <f t="shared" si="6"/>
        <v>-3.8461538461538464E-2</v>
      </c>
      <c r="AW28" s="38">
        <f t="shared" si="6"/>
        <v>1.9607843137254902E-2</v>
      </c>
      <c r="AX28" s="38">
        <f t="shared" si="6"/>
        <v>0</v>
      </c>
      <c r="AY28" s="38">
        <f t="shared" si="6"/>
        <v>0.02</v>
      </c>
      <c r="AZ28" s="39">
        <f t="shared" si="7"/>
        <v>2.2627786157197922E-2</v>
      </c>
      <c r="BA28" s="38">
        <f t="shared" si="14"/>
        <v>9.8484135460703251E-4</v>
      </c>
      <c r="BB28" s="38">
        <f t="shared" si="14"/>
        <v>1.607990897136178E-3</v>
      </c>
      <c r="BC28" s="38">
        <f t="shared" si="14"/>
        <v>3.7563859240968664E-3</v>
      </c>
      <c r="BD28" s="38">
        <f t="shared" si="14"/>
        <v>-1.6400641929258154E-3</v>
      </c>
      <c r="BE28" s="38">
        <f t="shared" si="14"/>
        <v>-7.5444698777841646E-3</v>
      </c>
      <c r="BF28" s="38">
        <f t="shared" si="14"/>
        <v>-2.9110448708565481E-3</v>
      </c>
      <c r="BG28" s="38">
        <f t="shared" si="8"/>
        <v>1.1623775513319804E-2</v>
      </c>
      <c r="BH28" s="38">
        <f t="shared" si="8"/>
        <v>-4.4106795928687331E-3</v>
      </c>
      <c r="BI28" s="38">
        <f t="shared" si="8"/>
        <v>9.7867400416361203E-3</v>
      </c>
      <c r="BJ28" s="38">
        <f t="shared" si="8"/>
        <v>-1.2069916188795696E-2</v>
      </c>
      <c r="BK28" s="38">
        <f t="shared" si="8"/>
        <v>-4.4573260435193766E-3</v>
      </c>
      <c r="BL28" s="39">
        <f t="shared" si="9"/>
        <v>-5.2737670359543319E-3</v>
      </c>
      <c r="BM28" s="40">
        <f t="shared" si="10"/>
        <v>2.7901553193152254E-2</v>
      </c>
      <c r="BN28" s="41">
        <v>6.7</v>
      </c>
      <c r="BO28" s="41"/>
      <c r="BP28" s="42">
        <f>(BN28-BN27)/BN27</f>
        <v>6.3492063492063544E-2</v>
      </c>
      <c r="BQ28" s="52">
        <f t="shared" si="11"/>
        <v>-0.59458528720785153</v>
      </c>
      <c r="BR28" s="43">
        <v>2</v>
      </c>
      <c r="BS28" s="43">
        <v>6</v>
      </c>
      <c r="BT28" s="43">
        <v>100</v>
      </c>
      <c r="BU28" s="54">
        <f t="shared" si="12"/>
        <v>33.333333333333329</v>
      </c>
    </row>
    <row r="29" spans="1:73" x14ac:dyDescent="0.25">
      <c r="A29" s="44">
        <v>9</v>
      </c>
      <c r="B29" s="44" t="s">
        <v>54</v>
      </c>
      <c r="C29" s="44" t="s">
        <v>55</v>
      </c>
      <c r="D29" s="31">
        <v>2021</v>
      </c>
      <c r="E29" s="32">
        <v>225624490000</v>
      </c>
      <c r="F29" s="34">
        <v>5047652000</v>
      </c>
      <c r="G29" s="34">
        <v>0</v>
      </c>
      <c r="H29" s="34">
        <f t="shared" si="2"/>
        <v>5047652000</v>
      </c>
      <c r="I29" s="34">
        <v>335398629000</v>
      </c>
      <c r="J29" s="34">
        <v>1308722065000</v>
      </c>
      <c r="K29" s="35">
        <f t="shared" si="3"/>
        <v>104726487000</v>
      </c>
      <c r="L29" s="52">
        <f t="shared" si="4"/>
        <v>8.0021946447429992E-2</v>
      </c>
      <c r="M29" s="35">
        <v>298548048000</v>
      </c>
      <c r="N29" s="34">
        <v>1308722065000</v>
      </c>
      <c r="O29" s="52">
        <f t="shared" si="5"/>
        <v>0.22812181133356227</v>
      </c>
      <c r="P29" s="36">
        <v>44650</v>
      </c>
      <c r="Q29" s="37">
        <v>3790</v>
      </c>
      <c r="R29" s="37">
        <v>3780</v>
      </c>
      <c r="S29" s="37">
        <v>3790</v>
      </c>
      <c r="T29" s="37">
        <v>3790</v>
      </c>
      <c r="U29" s="37">
        <v>3780</v>
      </c>
      <c r="V29" s="37">
        <v>3790</v>
      </c>
      <c r="W29" s="37">
        <v>3810</v>
      </c>
      <c r="X29" s="37">
        <v>3820</v>
      </c>
      <c r="Y29" s="37">
        <v>3840</v>
      </c>
      <c r="Z29" s="37">
        <v>3850</v>
      </c>
      <c r="AA29" s="37">
        <v>3860</v>
      </c>
      <c r="AB29" s="37">
        <v>3870</v>
      </c>
      <c r="AC29" s="37">
        <v>7000.82</v>
      </c>
      <c r="AD29" s="37">
        <v>6996.12</v>
      </c>
      <c r="AE29" s="37">
        <v>7049.69</v>
      </c>
      <c r="AF29" s="37">
        <v>7002.53</v>
      </c>
      <c r="AG29" s="37">
        <v>7049.6</v>
      </c>
      <c r="AH29" s="37">
        <v>7011.69</v>
      </c>
      <c r="AI29" s="37">
        <v>7053.19</v>
      </c>
      <c r="AJ29" s="37">
        <v>7071.44</v>
      </c>
      <c r="AK29" s="37">
        <v>7078.76</v>
      </c>
      <c r="AL29" s="37">
        <v>7116.22</v>
      </c>
      <c r="AM29" s="37">
        <v>7148.3</v>
      </c>
      <c r="AN29" s="37">
        <v>7104.22</v>
      </c>
      <c r="AO29" s="38">
        <f t="shared" si="13"/>
        <v>-2.6385224274406332E-3</v>
      </c>
      <c r="AP29" s="38">
        <f t="shared" si="13"/>
        <v>2.6455026455026454E-3</v>
      </c>
      <c r="AQ29" s="38">
        <f t="shared" si="13"/>
        <v>0</v>
      </c>
      <c r="AR29" s="38">
        <f t="shared" si="13"/>
        <v>-2.6385224274406332E-3</v>
      </c>
      <c r="AS29" s="38">
        <f t="shared" si="13"/>
        <v>2.6455026455026454E-3</v>
      </c>
      <c r="AT29" s="38">
        <f t="shared" si="13"/>
        <v>5.2770448548812663E-3</v>
      </c>
      <c r="AU29" s="38">
        <f t="shared" si="6"/>
        <v>-2.617801047120419E-3</v>
      </c>
      <c r="AV29" s="38">
        <f t="shared" si="6"/>
        <v>-5.208333333333333E-3</v>
      </c>
      <c r="AW29" s="38">
        <f t="shared" si="6"/>
        <v>-2.5974025974025974E-3</v>
      </c>
      <c r="AX29" s="38">
        <f t="shared" si="6"/>
        <v>-2.5906735751295338E-3</v>
      </c>
      <c r="AY29" s="38">
        <f t="shared" si="6"/>
        <v>-2.5839793281653748E-3</v>
      </c>
      <c r="AZ29" s="39">
        <f t="shared" si="7"/>
        <v>-1.0307184590145967E-2</v>
      </c>
      <c r="BA29" s="38">
        <f t="shared" si="14"/>
        <v>-6.7134992757988607E-4</v>
      </c>
      <c r="BB29" s="38">
        <f t="shared" si="14"/>
        <v>7.6571013647564233E-3</v>
      </c>
      <c r="BC29" s="38">
        <f t="shared" si="14"/>
        <v>-6.6896558572078855E-3</v>
      </c>
      <c r="BD29" s="38">
        <f t="shared" si="14"/>
        <v>6.7218562433864074E-3</v>
      </c>
      <c r="BE29" s="38">
        <f t="shared" si="14"/>
        <v>-5.3776100771676071E-3</v>
      </c>
      <c r="BF29" s="38">
        <f t="shared" si="14"/>
        <v>5.918687220912505E-3</v>
      </c>
      <c r="BG29" s="38">
        <f t="shared" si="8"/>
        <v>-2.580803909811863E-3</v>
      </c>
      <c r="BH29" s="38">
        <f t="shared" si="8"/>
        <v>-1.0340794150388794E-3</v>
      </c>
      <c r="BI29" s="38">
        <f t="shared" si="8"/>
        <v>-5.2640306229992939E-3</v>
      </c>
      <c r="BJ29" s="38">
        <f t="shared" si="8"/>
        <v>-4.4877803114027007E-3</v>
      </c>
      <c r="BK29" s="38">
        <f t="shared" si="8"/>
        <v>6.2047628029537269E-3</v>
      </c>
      <c r="BL29" s="39">
        <f t="shared" si="9"/>
        <v>3.9709751080094658E-4</v>
      </c>
      <c r="BM29" s="40">
        <f t="shared" si="10"/>
        <v>-1.0704282100946913E-2</v>
      </c>
      <c r="BN29" s="41">
        <v>235</v>
      </c>
      <c r="BO29" s="41">
        <v>155</v>
      </c>
      <c r="BP29" s="42">
        <f>(BN29-BO29)/BO29</f>
        <v>0.5161290322580645</v>
      </c>
      <c r="BQ29" s="52">
        <f t="shared" si="11"/>
        <v>-0.14794223407058466</v>
      </c>
      <c r="BR29" s="43">
        <v>2</v>
      </c>
      <c r="BS29" s="43">
        <v>5</v>
      </c>
      <c r="BT29" s="43">
        <v>100</v>
      </c>
      <c r="BU29" s="54">
        <f t="shared" si="12"/>
        <v>40</v>
      </c>
    </row>
    <row r="30" spans="1:73" x14ac:dyDescent="0.25">
      <c r="A30" s="44"/>
      <c r="B30" s="44"/>
      <c r="C30" s="44"/>
      <c r="D30" s="45">
        <v>2022</v>
      </c>
      <c r="E30" s="32">
        <v>269772032000</v>
      </c>
      <c r="F30" s="34">
        <v>3649899000</v>
      </c>
      <c r="G30" s="34">
        <v>0</v>
      </c>
      <c r="H30" s="34">
        <f t="shared" si="2"/>
        <v>3649899000</v>
      </c>
      <c r="I30" s="34">
        <v>196829126000</v>
      </c>
      <c r="J30" s="34">
        <v>1307186367000</v>
      </c>
      <c r="K30" s="35">
        <f t="shared" si="3"/>
        <v>-76592805000</v>
      </c>
      <c r="L30" s="52">
        <f t="shared" si="4"/>
        <v>-5.8593638163302542E-2</v>
      </c>
      <c r="M30" s="35">
        <v>306410502000</v>
      </c>
      <c r="N30" s="34">
        <v>1307186367000</v>
      </c>
      <c r="O30" s="52">
        <f t="shared" si="5"/>
        <v>0.23440460345621092</v>
      </c>
      <c r="P30" s="36">
        <v>45015</v>
      </c>
      <c r="Q30" s="37">
        <v>4000</v>
      </c>
      <c r="R30" s="37">
        <v>4060</v>
      </c>
      <c r="S30" s="37">
        <v>4070</v>
      </c>
      <c r="T30" s="37">
        <v>4040</v>
      </c>
      <c r="U30" s="37">
        <v>4020</v>
      </c>
      <c r="V30" s="37">
        <v>4000</v>
      </c>
      <c r="W30" s="37">
        <v>4040</v>
      </c>
      <c r="X30" s="37">
        <v>4020</v>
      </c>
      <c r="Y30" s="37">
        <v>3880</v>
      </c>
      <c r="Z30" s="37">
        <v>3880</v>
      </c>
      <c r="AA30" s="37">
        <v>3860</v>
      </c>
      <c r="AB30" s="37">
        <v>3870</v>
      </c>
      <c r="AC30" s="37">
        <v>6612.49</v>
      </c>
      <c r="AD30" s="37">
        <v>6691.61</v>
      </c>
      <c r="AE30" s="37">
        <v>6762.25</v>
      </c>
      <c r="AF30" s="37">
        <v>6708.93</v>
      </c>
      <c r="AG30" s="37">
        <v>6760.33</v>
      </c>
      <c r="AH30" s="37">
        <v>6839.44</v>
      </c>
      <c r="AI30" s="37">
        <v>6808.95</v>
      </c>
      <c r="AJ30" s="37">
        <v>6805.28</v>
      </c>
      <c r="AK30" s="37">
        <v>6827.17</v>
      </c>
      <c r="AL30" s="37">
        <v>6833.18</v>
      </c>
      <c r="AM30" s="37">
        <v>6819.67</v>
      </c>
      <c r="AN30" s="37">
        <v>6792.77</v>
      </c>
      <c r="AO30" s="38">
        <f t="shared" si="13"/>
        <v>1.4999999999999999E-2</v>
      </c>
      <c r="AP30" s="38">
        <f t="shared" si="13"/>
        <v>2.4630541871921183E-3</v>
      </c>
      <c r="AQ30" s="38">
        <f t="shared" si="13"/>
        <v>-7.3710073710073713E-3</v>
      </c>
      <c r="AR30" s="38">
        <f t="shared" si="13"/>
        <v>-4.9504950495049506E-3</v>
      </c>
      <c r="AS30" s="38">
        <f t="shared" si="13"/>
        <v>-4.9751243781094526E-3</v>
      </c>
      <c r="AT30" s="38">
        <f t="shared" si="13"/>
        <v>0.01</v>
      </c>
      <c r="AU30" s="38">
        <f t="shared" si="6"/>
        <v>4.9751243781094526E-3</v>
      </c>
      <c r="AV30" s="38">
        <f t="shared" si="6"/>
        <v>3.608247422680412E-2</v>
      </c>
      <c r="AW30" s="38">
        <f t="shared" si="6"/>
        <v>0</v>
      </c>
      <c r="AX30" s="38">
        <f t="shared" si="6"/>
        <v>5.1813471502590676E-3</v>
      </c>
      <c r="AY30" s="38">
        <f t="shared" si="6"/>
        <v>-2.5839793281653748E-3</v>
      </c>
      <c r="AZ30" s="39">
        <f t="shared" si="7"/>
        <v>5.3821393815577608E-2</v>
      </c>
      <c r="BA30" s="38">
        <f t="shared" si="14"/>
        <v>1.1965235486178413E-2</v>
      </c>
      <c r="BB30" s="38">
        <f t="shared" si="14"/>
        <v>1.0556502844606953E-2</v>
      </c>
      <c r="BC30" s="38">
        <f t="shared" si="14"/>
        <v>-7.8849495360271676E-3</v>
      </c>
      <c r="BD30" s="38">
        <f t="shared" si="14"/>
        <v>7.6614303622186599E-3</v>
      </c>
      <c r="BE30" s="38">
        <f t="shared" si="14"/>
        <v>1.1702091465949098E-2</v>
      </c>
      <c r="BF30" s="38">
        <f t="shared" si="14"/>
        <v>-4.4579673189617548E-3</v>
      </c>
      <c r="BG30" s="38">
        <f t="shared" si="8"/>
        <v>5.3928714174877055E-4</v>
      </c>
      <c r="BH30" s="38">
        <f t="shared" si="8"/>
        <v>-3.206306566263961E-3</v>
      </c>
      <c r="BI30" s="38">
        <f t="shared" si="8"/>
        <v>-8.7953193096043398E-4</v>
      </c>
      <c r="BJ30" s="38">
        <f t="shared" si="8"/>
        <v>1.9810342729193963E-3</v>
      </c>
      <c r="BK30" s="38">
        <f t="shared" si="8"/>
        <v>3.9600928634415172E-3</v>
      </c>
      <c r="BL30" s="39">
        <f t="shared" si="9"/>
        <v>3.193691908484949E-2</v>
      </c>
      <c r="BM30" s="40">
        <f t="shared" si="10"/>
        <v>2.1884474730728118E-2</v>
      </c>
      <c r="BN30" s="41">
        <v>288</v>
      </c>
      <c r="BO30" s="41"/>
      <c r="BP30" s="42">
        <f>(BN30-BN29)/BN29</f>
        <v>0.22553191489361701</v>
      </c>
      <c r="BQ30" s="52">
        <f t="shared" si="11"/>
        <v>-0.19406798940148856</v>
      </c>
      <c r="BR30" s="43">
        <v>2</v>
      </c>
      <c r="BS30" s="43">
        <v>5</v>
      </c>
      <c r="BT30" s="43">
        <v>100</v>
      </c>
      <c r="BU30" s="54">
        <f t="shared" si="12"/>
        <v>40</v>
      </c>
    </row>
    <row r="31" spans="1:73" x14ac:dyDescent="0.25">
      <c r="A31" s="44"/>
      <c r="B31" s="44"/>
      <c r="C31" s="44"/>
      <c r="D31" s="46">
        <v>2023</v>
      </c>
      <c r="E31" s="34">
        <v>220574008000</v>
      </c>
      <c r="F31" s="34">
        <v>3135076000</v>
      </c>
      <c r="G31" s="34">
        <v>0</v>
      </c>
      <c r="H31" s="34">
        <f t="shared" si="2"/>
        <v>3135076000</v>
      </c>
      <c r="I31" s="34">
        <v>135317376000</v>
      </c>
      <c r="J31" s="34">
        <v>1208050010000</v>
      </c>
      <c r="K31" s="35">
        <f t="shared" si="3"/>
        <v>-88391708000</v>
      </c>
      <c r="L31" s="52">
        <f t="shared" si="4"/>
        <v>-7.3168914588229675E-2</v>
      </c>
      <c r="M31" s="35">
        <v>273635750000</v>
      </c>
      <c r="N31" s="34">
        <v>1208050010000</v>
      </c>
      <c r="O31" s="52">
        <f t="shared" si="5"/>
        <v>0.22651028329530828</v>
      </c>
      <c r="P31" s="36">
        <v>45378</v>
      </c>
      <c r="Q31" s="37">
        <v>3320</v>
      </c>
      <c r="R31" s="37">
        <v>3310</v>
      </c>
      <c r="S31" s="37">
        <v>3360</v>
      </c>
      <c r="T31" s="37">
        <v>3370</v>
      </c>
      <c r="U31" s="37">
        <v>3410</v>
      </c>
      <c r="V31" s="37">
        <v>3410</v>
      </c>
      <c r="W31" s="37">
        <v>3390</v>
      </c>
      <c r="X31" s="37">
        <v>3400</v>
      </c>
      <c r="Y31" s="37">
        <v>3330</v>
      </c>
      <c r="Z31" s="37">
        <v>3300</v>
      </c>
      <c r="AA31" s="37">
        <v>3280</v>
      </c>
      <c r="AB31" s="37">
        <v>3300</v>
      </c>
      <c r="AC31" s="37">
        <v>7336.75</v>
      </c>
      <c r="AD31" s="37">
        <v>7331.13</v>
      </c>
      <c r="AE31" s="37">
        <v>7338.35</v>
      </c>
      <c r="AF31" s="37">
        <v>7350.15</v>
      </c>
      <c r="AG31" s="37">
        <v>7377.76</v>
      </c>
      <c r="AH31" s="37">
        <v>7365.66</v>
      </c>
      <c r="AI31" s="37">
        <v>7310.09</v>
      </c>
      <c r="AJ31" s="37">
        <v>7288.81</v>
      </c>
      <c r="AK31" s="37">
        <v>7205.06</v>
      </c>
      <c r="AL31" s="37">
        <v>7236.98</v>
      </c>
      <c r="AM31" s="37">
        <v>7166.84</v>
      </c>
      <c r="AN31" s="37">
        <v>7254.4</v>
      </c>
      <c r="AO31" s="38">
        <f t="shared" si="13"/>
        <v>-3.0120481927710845E-3</v>
      </c>
      <c r="AP31" s="38">
        <f t="shared" si="13"/>
        <v>1.5105740181268883E-2</v>
      </c>
      <c r="AQ31" s="38">
        <f t="shared" si="13"/>
        <v>2.976190476190476E-3</v>
      </c>
      <c r="AR31" s="38">
        <f t="shared" si="13"/>
        <v>1.1869436201780416E-2</v>
      </c>
      <c r="AS31" s="38">
        <f t="shared" si="13"/>
        <v>0</v>
      </c>
      <c r="AT31" s="38">
        <f t="shared" si="13"/>
        <v>-5.8651026392961877E-3</v>
      </c>
      <c r="AU31" s="38">
        <f t="shared" si="6"/>
        <v>-2.9411764705882353E-3</v>
      </c>
      <c r="AV31" s="38">
        <f t="shared" si="6"/>
        <v>2.1021021021021023E-2</v>
      </c>
      <c r="AW31" s="38">
        <f t="shared" si="6"/>
        <v>9.0909090909090905E-3</v>
      </c>
      <c r="AX31" s="38">
        <f t="shared" si="6"/>
        <v>6.0975609756097563E-3</v>
      </c>
      <c r="AY31" s="38">
        <f t="shared" si="6"/>
        <v>-6.0606060606060606E-3</v>
      </c>
      <c r="AZ31" s="39">
        <f t="shared" si="7"/>
        <v>4.8281924583518078E-2</v>
      </c>
      <c r="BA31" s="38">
        <f t="shared" si="14"/>
        <v>-7.6600674685656331E-4</v>
      </c>
      <c r="BB31" s="38">
        <f t="shared" si="14"/>
        <v>9.8484135460703251E-4</v>
      </c>
      <c r="BC31" s="38">
        <f t="shared" si="14"/>
        <v>1.607990897136178E-3</v>
      </c>
      <c r="BD31" s="38">
        <f t="shared" si="14"/>
        <v>3.7563859240968664E-3</v>
      </c>
      <c r="BE31" s="38">
        <f t="shared" si="14"/>
        <v>-1.6400641929258154E-3</v>
      </c>
      <c r="BF31" s="38">
        <f t="shared" si="14"/>
        <v>-7.5444698777841646E-3</v>
      </c>
      <c r="BG31" s="38">
        <f t="shared" si="8"/>
        <v>2.9195437938428557E-3</v>
      </c>
      <c r="BH31" s="38">
        <f t="shared" si="8"/>
        <v>1.1623775513319804E-2</v>
      </c>
      <c r="BI31" s="38">
        <f t="shared" si="8"/>
        <v>-4.4106795928687331E-3</v>
      </c>
      <c r="BJ31" s="38">
        <f t="shared" si="8"/>
        <v>9.7867400416361203E-3</v>
      </c>
      <c r="BK31" s="38">
        <f t="shared" si="8"/>
        <v>-1.2069916188795696E-2</v>
      </c>
      <c r="BL31" s="39">
        <f t="shared" si="9"/>
        <v>4.2481409254078849E-3</v>
      </c>
      <c r="BM31" s="40">
        <f t="shared" si="10"/>
        <v>4.4033783658110191E-2</v>
      </c>
      <c r="BN31" s="41">
        <v>249</v>
      </c>
      <c r="BO31" s="41"/>
      <c r="BP31" s="42">
        <f>(BN31-BN30)/BN30</f>
        <v>-0.13541666666666666</v>
      </c>
      <c r="BQ31" s="52">
        <f t="shared" si="11"/>
        <v>0.15964959760164785</v>
      </c>
      <c r="BR31" s="43">
        <v>2</v>
      </c>
      <c r="BS31" s="43">
        <v>5</v>
      </c>
      <c r="BT31" s="43">
        <v>100</v>
      </c>
      <c r="BU31" s="54">
        <f t="shared" si="12"/>
        <v>40</v>
      </c>
    </row>
    <row r="32" spans="1:73" x14ac:dyDescent="0.25">
      <c r="A32" s="44">
        <v>10</v>
      </c>
      <c r="B32" s="44" t="s">
        <v>56</v>
      </c>
      <c r="C32" s="44" t="s">
        <v>57</v>
      </c>
      <c r="D32" s="31">
        <v>2021</v>
      </c>
      <c r="E32" s="32">
        <v>24181141162</v>
      </c>
      <c r="F32" s="34">
        <v>6409408671</v>
      </c>
      <c r="G32" s="34">
        <v>0</v>
      </c>
      <c r="H32" s="34">
        <f t="shared" si="2"/>
        <v>6409408671</v>
      </c>
      <c r="I32" s="34">
        <v>7321501787</v>
      </c>
      <c r="J32" s="34">
        <v>391754830323</v>
      </c>
      <c r="K32" s="35">
        <f t="shared" si="3"/>
        <v>-23269048046</v>
      </c>
      <c r="L32" s="52">
        <f t="shared" si="4"/>
        <v>-5.9396965257109351E-2</v>
      </c>
      <c r="M32" s="35">
        <v>180348204011</v>
      </c>
      <c r="N32" s="34">
        <v>391754830323</v>
      </c>
      <c r="O32" s="52">
        <f t="shared" si="5"/>
        <v>0.46035987319493615</v>
      </c>
      <c r="P32" s="36">
        <v>44673</v>
      </c>
      <c r="Q32" s="37">
        <v>99</v>
      </c>
      <c r="R32" s="37">
        <v>98</v>
      </c>
      <c r="S32" s="37">
        <v>98</v>
      </c>
      <c r="T32" s="37">
        <v>97</v>
      </c>
      <c r="U32" s="37">
        <v>96</v>
      </c>
      <c r="V32" s="37">
        <v>95</v>
      </c>
      <c r="W32" s="37">
        <v>94</v>
      </c>
      <c r="X32" s="37">
        <v>90</v>
      </c>
      <c r="Y32" s="37">
        <v>91</v>
      </c>
      <c r="Z32" s="37">
        <v>92</v>
      </c>
      <c r="AA32" s="37">
        <v>93</v>
      </c>
      <c r="AB32" s="37">
        <v>94</v>
      </c>
      <c r="AC32" s="37">
        <v>7262.78</v>
      </c>
      <c r="AD32" s="37">
        <v>7235.53</v>
      </c>
      <c r="AE32" s="37">
        <v>7275.29</v>
      </c>
      <c r="AF32" s="37">
        <v>7199.23</v>
      </c>
      <c r="AG32" s="37">
        <v>7227.36</v>
      </c>
      <c r="AH32" s="37">
        <v>7276.19</v>
      </c>
      <c r="AI32" s="37">
        <v>7225.61</v>
      </c>
      <c r="AJ32" s="37">
        <v>7215.98</v>
      </c>
      <c r="AK32" s="37">
        <v>7232.15</v>
      </c>
      <c r="AL32" s="37">
        <v>7196.76</v>
      </c>
      <c r="AM32" s="37">
        <v>7228.91</v>
      </c>
      <c r="AN32" s="37">
        <v>6909.75</v>
      </c>
      <c r="AO32" s="38">
        <f t="shared" si="13"/>
        <v>-1.0101010101010102E-2</v>
      </c>
      <c r="AP32" s="38">
        <f t="shared" si="13"/>
        <v>0</v>
      </c>
      <c r="AQ32" s="38">
        <f t="shared" si="13"/>
        <v>-1.020408163265306E-2</v>
      </c>
      <c r="AR32" s="38">
        <f t="shared" si="13"/>
        <v>-1.0309278350515464E-2</v>
      </c>
      <c r="AS32" s="38">
        <f t="shared" si="13"/>
        <v>-1.0416666666666666E-2</v>
      </c>
      <c r="AT32" s="38">
        <f t="shared" si="13"/>
        <v>-1.0526315789473684E-2</v>
      </c>
      <c r="AU32" s="38">
        <f t="shared" si="6"/>
        <v>4.4444444444444446E-2</v>
      </c>
      <c r="AV32" s="38">
        <f t="shared" si="6"/>
        <v>-1.098901098901099E-2</v>
      </c>
      <c r="AW32" s="38">
        <f t="shared" si="6"/>
        <v>-1.0869565217391304E-2</v>
      </c>
      <c r="AX32" s="38">
        <f t="shared" si="6"/>
        <v>-1.0752688172043012E-2</v>
      </c>
      <c r="AY32" s="38">
        <f t="shared" si="6"/>
        <v>-1.0638297872340425E-2</v>
      </c>
      <c r="AZ32" s="39">
        <f t="shared" si="7"/>
        <v>-5.0362470346660262E-2</v>
      </c>
      <c r="BA32" s="38">
        <f t="shared" si="14"/>
        <v>-3.7520068073106992E-3</v>
      </c>
      <c r="BB32" s="38">
        <f t="shared" si="14"/>
        <v>5.495105403474275E-3</v>
      </c>
      <c r="BC32" s="38">
        <f t="shared" si="14"/>
        <v>-1.0454566072280335E-2</v>
      </c>
      <c r="BD32" s="38">
        <f t="shared" si="14"/>
        <v>3.9073623151364952E-3</v>
      </c>
      <c r="BE32" s="38">
        <f t="shared" si="14"/>
        <v>6.7562706161032422E-3</v>
      </c>
      <c r="BF32" s="38">
        <f t="shared" si="14"/>
        <v>-6.9514402455130957E-3</v>
      </c>
      <c r="BG32" s="38">
        <f t="shared" si="8"/>
        <v>1.3345380669015311E-3</v>
      </c>
      <c r="BH32" s="38">
        <f t="shared" si="8"/>
        <v>-2.2358496436053004E-3</v>
      </c>
      <c r="BI32" s="38">
        <f t="shared" si="8"/>
        <v>4.9174906485695532E-3</v>
      </c>
      <c r="BJ32" s="38">
        <f t="shared" si="8"/>
        <v>-4.4474201504790672E-3</v>
      </c>
      <c r="BK32" s="38">
        <f t="shared" si="8"/>
        <v>4.6189804262093397E-2</v>
      </c>
      <c r="BL32" s="39">
        <f t="shared" si="9"/>
        <v>4.0759288393089996E-2</v>
      </c>
      <c r="BM32" s="40">
        <f t="shared" si="10"/>
        <v>-9.1121758739750258E-2</v>
      </c>
      <c r="BN32" s="41">
        <v>7.83</v>
      </c>
      <c r="BO32" s="41">
        <v>-3.13</v>
      </c>
      <c r="BP32" s="42">
        <f>(BN32-BO32)/BO32</f>
        <v>-3.5015974440894571</v>
      </c>
      <c r="BQ32" s="52">
        <f t="shared" si="11"/>
        <v>4.4772353545202405E-2</v>
      </c>
      <c r="BR32" s="43">
        <v>2</v>
      </c>
      <c r="BS32" s="43">
        <v>5</v>
      </c>
      <c r="BT32" s="43">
        <v>100</v>
      </c>
      <c r="BU32" s="54">
        <f t="shared" si="12"/>
        <v>40</v>
      </c>
    </row>
    <row r="33" spans="1:73" x14ac:dyDescent="0.25">
      <c r="A33" s="44"/>
      <c r="B33" s="44"/>
      <c r="C33" s="44"/>
      <c r="D33" s="45">
        <v>2022</v>
      </c>
      <c r="E33" s="32">
        <v>31011294380</v>
      </c>
      <c r="F33" s="34">
        <v>6068380284</v>
      </c>
      <c r="G33" s="34">
        <v>0</v>
      </c>
      <c r="H33" s="34">
        <f t="shared" si="2"/>
        <v>6068380284</v>
      </c>
      <c r="I33" s="34">
        <v>11733712458</v>
      </c>
      <c r="J33" s="34">
        <v>390694004239</v>
      </c>
      <c r="K33" s="35">
        <f t="shared" si="3"/>
        <v>-25345962206</v>
      </c>
      <c r="L33" s="52">
        <f t="shared" si="4"/>
        <v>-6.4874203164108621E-2</v>
      </c>
      <c r="M33" s="35">
        <v>154410397536</v>
      </c>
      <c r="N33" s="34">
        <v>390694004239</v>
      </c>
      <c r="O33" s="52">
        <f t="shared" si="5"/>
        <v>0.39522080160089229</v>
      </c>
      <c r="P33" s="36">
        <v>45013</v>
      </c>
      <c r="Q33" s="37">
        <v>79</v>
      </c>
      <c r="R33" s="37">
        <v>79</v>
      </c>
      <c r="S33" s="37">
        <v>79</v>
      </c>
      <c r="T33" s="37">
        <v>78</v>
      </c>
      <c r="U33" s="37">
        <v>78</v>
      </c>
      <c r="V33" s="37">
        <v>80</v>
      </c>
      <c r="W33" s="37">
        <v>80</v>
      </c>
      <c r="X33" s="37">
        <v>79</v>
      </c>
      <c r="Y33" s="37">
        <v>80</v>
      </c>
      <c r="Z33" s="37">
        <v>80</v>
      </c>
      <c r="AA33" s="37">
        <v>80</v>
      </c>
      <c r="AB33" s="37">
        <v>79</v>
      </c>
      <c r="AC33" s="37">
        <v>6565.73</v>
      </c>
      <c r="AD33" s="37">
        <v>6678.24</v>
      </c>
      <c r="AE33" s="37">
        <v>6612.49</v>
      </c>
      <c r="AF33" s="37">
        <v>6691.61</v>
      </c>
      <c r="AG33" s="37">
        <v>6762.25</v>
      </c>
      <c r="AH33" s="37">
        <v>6708.93</v>
      </c>
      <c r="AI33" s="37">
        <v>6760.33</v>
      </c>
      <c r="AJ33" s="37">
        <v>6839.44</v>
      </c>
      <c r="AK33" s="37">
        <v>6808.95</v>
      </c>
      <c r="AL33" s="37">
        <v>6805.28</v>
      </c>
      <c r="AM33" s="37">
        <v>6827.17</v>
      </c>
      <c r="AN33" s="37">
        <v>6833.18</v>
      </c>
      <c r="AO33" s="38">
        <f t="shared" si="13"/>
        <v>0</v>
      </c>
      <c r="AP33" s="38">
        <f t="shared" si="13"/>
        <v>0</v>
      </c>
      <c r="AQ33" s="38">
        <f t="shared" si="13"/>
        <v>-1.2658227848101266E-2</v>
      </c>
      <c r="AR33" s="38">
        <f t="shared" si="13"/>
        <v>0</v>
      </c>
      <c r="AS33" s="38">
        <f t="shared" si="13"/>
        <v>2.564102564102564E-2</v>
      </c>
      <c r="AT33" s="38">
        <f t="shared" si="13"/>
        <v>0</v>
      </c>
      <c r="AU33" s="38">
        <f t="shared" si="6"/>
        <v>1.2658227848101266E-2</v>
      </c>
      <c r="AV33" s="38">
        <f t="shared" si="6"/>
        <v>-1.2500000000000001E-2</v>
      </c>
      <c r="AW33" s="38">
        <f t="shared" si="6"/>
        <v>0</v>
      </c>
      <c r="AX33" s="38">
        <f t="shared" si="6"/>
        <v>0</v>
      </c>
      <c r="AY33" s="38">
        <f t="shared" si="6"/>
        <v>1.2658227848101266E-2</v>
      </c>
      <c r="AZ33" s="39">
        <f t="shared" si="7"/>
        <v>2.5799253489126907E-2</v>
      </c>
      <c r="BA33" s="38">
        <f t="shared" si="14"/>
        <v>1.7135946802564257E-2</v>
      </c>
      <c r="BB33" s="38">
        <f t="shared" si="14"/>
        <v>-9.8454083710678257E-3</v>
      </c>
      <c r="BC33" s="38">
        <f t="shared" si="14"/>
        <v>1.1965235486178413E-2</v>
      </c>
      <c r="BD33" s="38">
        <f t="shared" si="14"/>
        <v>1.0556502844606953E-2</v>
      </c>
      <c r="BE33" s="38">
        <f t="shared" si="14"/>
        <v>-7.8849495360271676E-3</v>
      </c>
      <c r="BF33" s="38">
        <f t="shared" si="14"/>
        <v>7.6614303622186599E-3</v>
      </c>
      <c r="BG33" s="38">
        <f t="shared" si="8"/>
        <v>-1.1566736457955576E-2</v>
      </c>
      <c r="BH33" s="38">
        <f t="shared" si="8"/>
        <v>4.4779297835936208E-3</v>
      </c>
      <c r="BI33" s="38">
        <f t="shared" si="8"/>
        <v>5.3928714174877055E-4</v>
      </c>
      <c r="BJ33" s="38">
        <f t="shared" si="8"/>
        <v>-3.206306566263961E-3</v>
      </c>
      <c r="BK33" s="38">
        <f t="shared" si="8"/>
        <v>-8.7953193096043398E-4</v>
      </c>
      <c r="BL33" s="39">
        <f t="shared" si="9"/>
        <v>1.895339955863571E-2</v>
      </c>
      <c r="BM33" s="40">
        <f t="shared" si="10"/>
        <v>6.8458539304911969E-3</v>
      </c>
      <c r="BN33" s="41">
        <v>11.5</v>
      </c>
      <c r="BO33" s="41"/>
      <c r="BP33" s="42">
        <f>(BN33-BN32)/BN32</f>
        <v>0.46871008939974457</v>
      </c>
      <c r="BQ33" s="52">
        <f t="shared" si="11"/>
        <v>-0.1254659274453008</v>
      </c>
      <c r="BR33" s="43">
        <v>2</v>
      </c>
      <c r="BS33" s="43">
        <v>5</v>
      </c>
      <c r="BT33" s="43">
        <v>100</v>
      </c>
      <c r="BU33" s="54">
        <f t="shared" si="12"/>
        <v>40</v>
      </c>
    </row>
    <row r="34" spans="1:73" x14ac:dyDescent="0.25">
      <c r="A34" s="44"/>
      <c r="B34" s="44"/>
      <c r="C34" s="44"/>
      <c r="D34" s="46">
        <v>2023</v>
      </c>
      <c r="E34" s="34">
        <v>21683245770</v>
      </c>
      <c r="F34" s="34">
        <v>5665151656</v>
      </c>
      <c r="G34" s="34">
        <v>0</v>
      </c>
      <c r="H34" s="34">
        <f t="shared" si="2"/>
        <v>5665151656</v>
      </c>
      <c r="I34" s="34">
        <v>1000149656</v>
      </c>
      <c r="J34" s="34">
        <v>411881217220</v>
      </c>
      <c r="K34" s="35">
        <f t="shared" si="3"/>
        <v>-26348247770</v>
      </c>
      <c r="L34" s="52">
        <f t="shared" si="4"/>
        <v>-6.3970500883332324E-2</v>
      </c>
      <c r="M34" s="35">
        <v>161380088089</v>
      </c>
      <c r="N34" s="34">
        <v>411881217220</v>
      </c>
      <c r="O34" s="52">
        <f t="shared" si="5"/>
        <v>0.39181220541746947</v>
      </c>
      <c r="P34" s="36">
        <v>45378</v>
      </c>
      <c r="Q34" s="37">
        <v>57</v>
      </c>
      <c r="R34" s="37">
        <v>56</v>
      </c>
      <c r="S34" s="37">
        <v>57</v>
      </c>
      <c r="T34" s="37">
        <v>56</v>
      </c>
      <c r="U34" s="37">
        <v>55</v>
      </c>
      <c r="V34" s="37">
        <v>51</v>
      </c>
      <c r="W34" s="37">
        <v>51</v>
      </c>
      <c r="X34" s="37">
        <v>51</v>
      </c>
      <c r="Y34" s="37">
        <v>50</v>
      </c>
      <c r="Z34" s="37">
        <v>50</v>
      </c>
      <c r="AA34" s="37">
        <v>50</v>
      </c>
      <c r="AB34" s="37">
        <v>50</v>
      </c>
      <c r="AC34" s="37">
        <v>7336.75</v>
      </c>
      <c r="AD34" s="37">
        <v>7331.13</v>
      </c>
      <c r="AE34" s="37">
        <v>7338.35</v>
      </c>
      <c r="AF34" s="37">
        <v>7350.15</v>
      </c>
      <c r="AG34" s="37">
        <v>7377.76</v>
      </c>
      <c r="AH34" s="37">
        <v>7365.66</v>
      </c>
      <c r="AI34" s="37">
        <v>7310.09</v>
      </c>
      <c r="AJ34" s="37">
        <v>7288.81</v>
      </c>
      <c r="AK34" s="37">
        <v>7205.06</v>
      </c>
      <c r="AL34" s="37">
        <v>7236.98</v>
      </c>
      <c r="AM34" s="37">
        <v>7166.84</v>
      </c>
      <c r="AN34" s="37">
        <v>7286.88</v>
      </c>
      <c r="AO34" s="38">
        <f t="shared" si="13"/>
        <v>-1.7543859649122806E-2</v>
      </c>
      <c r="AP34" s="38">
        <f t="shared" si="13"/>
        <v>1.7857142857142856E-2</v>
      </c>
      <c r="AQ34" s="38">
        <f t="shared" si="13"/>
        <v>-1.7543859649122806E-2</v>
      </c>
      <c r="AR34" s="38">
        <f t="shared" si="13"/>
        <v>-1.7857142857142856E-2</v>
      </c>
      <c r="AS34" s="38">
        <f t="shared" si="13"/>
        <v>-7.2727272727272724E-2</v>
      </c>
      <c r="AT34" s="38">
        <f t="shared" si="13"/>
        <v>0</v>
      </c>
      <c r="AU34" s="38">
        <f t="shared" si="6"/>
        <v>0</v>
      </c>
      <c r="AV34" s="38">
        <f t="shared" si="6"/>
        <v>0.02</v>
      </c>
      <c r="AW34" s="38">
        <f t="shared" si="6"/>
        <v>0</v>
      </c>
      <c r="AX34" s="38">
        <f t="shared" si="6"/>
        <v>0</v>
      </c>
      <c r="AY34" s="38">
        <f t="shared" si="6"/>
        <v>0</v>
      </c>
      <c r="AZ34" s="39">
        <f t="shared" si="7"/>
        <v>-8.7814992025518332E-2</v>
      </c>
      <c r="BA34" s="38">
        <f t="shared" si="14"/>
        <v>-7.6600674685656331E-4</v>
      </c>
      <c r="BB34" s="38">
        <f t="shared" si="14"/>
        <v>9.8484135460703251E-4</v>
      </c>
      <c r="BC34" s="38">
        <f t="shared" si="14"/>
        <v>1.607990897136178E-3</v>
      </c>
      <c r="BD34" s="38">
        <f t="shared" si="14"/>
        <v>3.7563859240968664E-3</v>
      </c>
      <c r="BE34" s="38">
        <f t="shared" si="14"/>
        <v>-1.6400641929258154E-3</v>
      </c>
      <c r="BF34" s="38">
        <f t="shared" si="14"/>
        <v>-7.5444698777841646E-3</v>
      </c>
      <c r="BG34" s="38">
        <f t="shared" si="8"/>
        <v>2.9195437938428557E-3</v>
      </c>
      <c r="BH34" s="38">
        <f t="shared" si="8"/>
        <v>1.1623775513319804E-2</v>
      </c>
      <c r="BI34" s="38">
        <f t="shared" si="8"/>
        <v>-4.4106795928687331E-3</v>
      </c>
      <c r="BJ34" s="38">
        <f t="shared" si="8"/>
        <v>9.7867400416361203E-3</v>
      </c>
      <c r="BK34" s="38">
        <f t="shared" si="8"/>
        <v>-1.6473442680543657E-2</v>
      </c>
      <c r="BL34" s="39">
        <f t="shared" si="9"/>
        <v>-1.5538556634007647E-4</v>
      </c>
      <c r="BM34" s="40">
        <f t="shared" si="10"/>
        <v>-8.7659606459178252E-2</v>
      </c>
      <c r="BN34" s="41">
        <v>6.5</v>
      </c>
      <c r="BO34" s="41"/>
      <c r="BP34" s="42">
        <f>(BN34-BN33)/BN33</f>
        <v>-0.43478260869565216</v>
      </c>
      <c r="BQ34" s="52">
        <f t="shared" si="11"/>
        <v>0.35261899485611004</v>
      </c>
      <c r="BR34" s="43">
        <v>2</v>
      </c>
      <c r="BS34" s="43">
        <v>5</v>
      </c>
      <c r="BT34" s="43">
        <v>100</v>
      </c>
      <c r="BU34" s="54">
        <f t="shared" si="12"/>
        <v>40</v>
      </c>
    </row>
    <row r="35" spans="1:73" x14ac:dyDescent="0.25">
      <c r="A35" s="44">
        <v>11</v>
      </c>
      <c r="B35" s="44" t="s">
        <v>58</v>
      </c>
      <c r="C35" s="44" t="s">
        <v>59</v>
      </c>
      <c r="D35" s="31">
        <v>2021</v>
      </c>
      <c r="E35" s="32">
        <v>1392616000000</v>
      </c>
      <c r="F35" s="34">
        <v>17361000000</v>
      </c>
      <c r="G35" s="34">
        <v>190000000</v>
      </c>
      <c r="H35" s="34">
        <f t="shared" si="2"/>
        <v>17551000000</v>
      </c>
      <c r="I35" s="34">
        <v>1055505000000</v>
      </c>
      <c r="J35" s="34">
        <v>13712160000000</v>
      </c>
      <c r="K35" s="35">
        <f t="shared" si="3"/>
        <v>-354662000000</v>
      </c>
      <c r="L35" s="52">
        <f t="shared" si="4"/>
        <v>-2.5864779874213838E-2</v>
      </c>
      <c r="M35" s="35">
        <v>6686697000000</v>
      </c>
      <c r="N35" s="34">
        <v>13712160000000</v>
      </c>
      <c r="O35" s="52">
        <f t="shared" si="5"/>
        <v>0.48764724157244371</v>
      </c>
      <c r="P35" s="36">
        <v>44610</v>
      </c>
      <c r="Q35" s="37">
        <v>560</v>
      </c>
      <c r="R35" s="37">
        <v>580</v>
      </c>
      <c r="S35" s="37">
        <v>600</v>
      </c>
      <c r="T35" s="37">
        <v>620</v>
      </c>
      <c r="U35" s="37">
        <v>615</v>
      </c>
      <c r="V35" s="37">
        <v>640</v>
      </c>
      <c r="W35" s="37">
        <v>640</v>
      </c>
      <c r="X35" s="37">
        <v>625</v>
      </c>
      <c r="Y35" s="37">
        <v>605</v>
      </c>
      <c r="Z35" s="37">
        <v>645</v>
      </c>
      <c r="AA35" s="37">
        <v>625</v>
      </c>
      <c r="AB35" s="37">
        <v>625</v>
      </c>
      <c r="AC35" s="37">
        <v>6823.64</v>
      </c>
      <c r="AD35" s="37">
        <v>6815.61</v>
      </c>
      <c r="AE35" s="37">
        <v>6734.49</v>
      </c>
      <c r="AF35" s="37">
        <v>6807.5</v>
      </c>
      <c r="AG35" s="37">
        <v>6850.2</v>
      </c>
      <c r="AH35" s="37">
        <v>6835.12</v>
      </c>
      <c r="AI35" s="37">
        <v>6892.82</v>
      </c>
      <c r="AJ35" s="37">
        <v>6902.96</v>
      </c>
      <c r="AK35" s="37">
        <v>6861.99</v>
      </c>
      <c r="AL35" s="37">
        <v>6920.06</v>
      </c>
      <c r="AM35" s="37">
        <v>6817.82</v>
      </c>
      <c r="AN35" s="37">
        <v>6888.17</v>
      </c>
      <c r="AO35" s="38">
        <f t="shared" si="13"/>
        <v>3.5714285714285712E-2</v>
      </c>
      <c r="AP35" s="38">
        <f t="shared" si="13"/>
        <v>3.4482758620689655E-2</v>
      </c>
      <c r="AQ35" s="38">
        <f t="shared" si="13"/>
        <v>3.3333333333333333E-2</v>
      </c>
      <c r="AR35" s="38">
        <f t="shared" si="13"/>
        <v>-8.0645161290322578E-3</v>
      </c>
      <c r="AS35" s="38">
        <f t="shared" si="13"/>
        <v>4.065040650406504E-2</v>
      </c>
      <c r="AT35" s="38">
        <f t="shared" si="13"/>
        <v>0</v>
      </c>
      <c r="AU35" s="38">
        <f t="shared" si="6"/>
        <v>2.4E-2</v>
      </c>
      <c r="AV35" s="38">
        <f t="shared" si="6"/>
        <v>3.3057851239669422E-2</v>
      </c>
      <c r="AW35" s="38">
        <f t="shared" si="6"/>
        <v>-6.2015503875968991E-2</v>
      </c>
      <c r="AX35" s="38">
        <f t="shared" si="6"/>
        <v>3.2000000000000001E-2</v>
      </c>
      <c r="AY35" s="38">
        <f t="shared" si="6"/>
        <v>0</v>
      </c>
      <c r="AZ35" s="39">
        <f t="shared" si="7"/>
        <v>0.16315861540704191</v>
      </c>
      <c r="BA35" s="38">
        <f t="shared" si="14"/>
        <v>-1.1767912726932627E-3</v>
      </c>
      <c r="BB35" s="38">
        <f t="shared" si="14"/>
        <v>-1.1902089468147369E-2</v>
      </c>
      <c r="BC35" s="38">
        <f t="shared" si="14"/>
        <v>1.0841206980781058E-2</v>
      </c>
      <c r="BD35" s="38">
        <f t="shared" si="14"/>
        <v>6.2724935732647548E-3</v>
      </c>
      <c r="BE35" s="38">
        <f t="shared" si="14"/>
        <v>-2.2013955796910934E-3</v>
      </c>
      <c r="BF35" s="38">
        <f t="shared" si="14"/>
        <v>8.4416952445604196E-3</v>
      </c>
      <c r="BG35" s="38">
        <f t="shared" si="8"/>
        <v>-1.4689350655371503E-3</v>
      </c>
      <c r="BH35" s="38">
        <f t="shared" si="8"/>
        <v>5.9705712191361771E-3</v>
      </c>
      <c r="BI35" s="38">
        <f t="shared" si="8"/>
        <v>-8.3915457380428233E-3</v>
      </c>
      <c r="BJ35" s="38">
        <f t="shared" si="8"/>
        <v>1.4995995787509892E-2</v>
      </c>
      <c r="BK35" s="38">
        <f t="shared" si="8"/>
        <v>-1.0213162567126009E-2</v>
      </c>
      <c r="BL35" s="39">
        <f t="shared" si="9"/>
        <v>1.1168043114014594E-2</v>
      </c>
      <c r="BM35" s="40">
        <f t="shared" si="10"/>
        <v>0.15199057229302732</v>
      </c>
      <c r="BN35" s="41">
        <v>68.599999999999994</v>
      </c>
      <c r="BO35" s="41">
        <v>44.97</v>
      </c>
      <c r="BP35" s="42">
        <f>(BN35-BO35)/BO35</f>
        <v>0.52546141872359342</v>
      </c>
      <c r="BQ35" s="52">
        <f t="shared" si="11"/>
        <v>0.16430810943789415</v>
      </c>
      <c r="BR35" s="43">
        <v>3</v>
      </c>
      <c r="BS35" s="43">
        <v>9</v>
      </c>
      <c r="BT35" s="43">
        <v>100</v>
      </c>
      <c r="BU35" s="54">
        <f t="shared" si="12"/>
        <v>33.333333333333329</v>
      </c>
    </row>
    <row r="36" spans="1:73" x14ac:dyDescent="0.25">
      <c r="A36" s="44"/>
      <c r="B36" s="44"/>
      <c r="C36" s="44"/>
      <c r="D36" s="45">
        <v>2022</v>
      </c>
      <c r="E36" s="32">
        <v>2172475000000</v>
      </c>
      <c r="F36" s="34">
        <v>19138000000</v>
      </c>
      <c r="G36" s="34">
        <v>1409000000</v>
      </c>
      <c r="H36" s="34">
        <f t="shared" si="2"/>
        <v>20547000000</v>
      </c>
      <c r="I36" s="34">
        <v>1538027000000</v>
      </c>
      <c r="J36" s="34">
        <v>15357229000000</v>
      </c>
      <c r="K36" s="35">
        <f t="shared" si="3"/>
        <v>-654995000000</v>
      </c>
      <c r="L36" s="52">
        <f t="shared" si="4"/>
        <v>-4.2650597969203952E-2</v>
      </c>
      <c r="M36" s="35">
        <v>7197089000000</v>
      </c>
      <c r="N36" s="34">
        <v>15357229000000</v>
      </c>
      <c r="O36" s="52">
        <f t="shared" si="5"/>
        <v>0.46864502704231342</v>
      </c>
      <c r="P36" s="36">
        <v>44984</v>
      </c>
      <c r="Q36" s="37">
        <v>675</v>
      </c>
      <c r="R36" s="37">
        <v>680</v>
      </c>
      <c r="S36" s="37">
        <v>670</v>
      </c>
      <c r="T36" s="37">
        <v>650</v>
      </c>
      <c r="U36" s="37">
        <v>665</v>
      </c>
      <c r="V36" s="37">
        <v>670</v>
      </c>
      <c r="W36" s="37">
        <v>665</v>
      </c>
      <c r="X36" s="37">
        <v>665</v>
      </c>
      <c r="Y36" s="37">
        <v>665</v>
      </c>
      <c r="Z36" s="37">
        <v>665</v>
      </c>
      <c r="AA36" s="37">
        <v>690</v>
      </c>
      <c r="AB36" s="37">
        <v>675</v>
      </c>
      <c r="AC36" s="37">
        <v>6895.71</v>
      </c>
      <c r="AD36" s="37">
        <v>6894.72</v>
      </c>
      <c r="AE36" s="37">
        <v>6873.4</v>
      </c>
      <c r="AF36" s="37">
        <v>6809.97</v>
      </c>
      <c r="AG36" s="37">
        <v>6839.45</v>
      </c>
      <c r="AH36" s="37">
        <v>6856.58</v>
      </c>
      <c r="AI36" s="37">
        <v>6854.78</v>
      </c>
      <c r="AJ36" s="37">
        <v>6843.24</v>
      </c>
      <c r="AK36" s="37">
        <v>6844.94</v>
      </c>
      <c r="AL36" s="37">
        <v>6857.42</v>
      </c>
      <c r="AM36" s="37">
        <v>6813.64</v>
      </c>
      <c r="AN36" s="37">
        <v>6807</v>
      </c>
      <c r="AO36" s="38">
        <f t="shared" si="13"/>
        <v>7.4074074074074077E-3</v>
      </c>
      <c r="AP36" s="38">
        <f t="shared" si="13"/>
        <v>-1.4705882352941176E-2</v>
      </c>
      <c r="AQ36" s="38">
        <f t="shared" si="13"/>
        <v>-2.9850746268656716E-2</v>
      </c>
      <c r="AR36" s="38">
        <f t="shared" si="13"/>
        <v>2.3076923076923078E-2</v>
      </c>
      <c r="AS36" s="38">
        <f t="shared" si="13"/>
        <v>7.5187969924812026E-3</v>
      </c>
      <c r="AT36" s="38">
        <f t="shared" si="13"/>
        <v>-7.462686567164179E-3</v>
      </c>
      <c r="AU36" s="38">
        <f t="shared" si="6"/>
        <v>0</v>
      </c>
      <c r="AV36" s="38">
        <f t="shared" si="6"/>
        <v>0</v>
      </c>
      <c r="AW36" s="38">
        <f t="shared" si="6"/>
        <v>0</v>
      </c>
      <c r="AX36" s="38">
        <f t="shared" si="6"/>
        <v>-3.6231884057971016E-2</v>
      </c>
      <c r="AY36" s="38">
        <f t="shared" si="6"/>
        <v>2.2222222222222223E-2</v>
      </c>
      <c r="AZ36" s="39">
        <f t="shared" si="7"/>
        <v>-2.8025849547699173E-2</v>
      </c>
      <c r="BA36" s="38">
        <f t="shared" si="14"/>
        <v>-1.4356752241607924E-4</v>
      </c>
      <c r="BB36" s="38">
        <f t="shared" si="14"/>
        <v>-3.0922212939757695E-3</v>
      </c>
      <c r="BC36" s="38">
        <f t="shared" si="14"/>
        <v>-9.2283295021385898E-3</v>
      </c>
      <c r="BD36" s="38">
        <f t="shared" si="14"/>
        <v>4.3289471172412745E-3</v>
      </c>
      <c r="BE36" s="38">
        <f t="shared" si="14"/>
        <v>2.5045873571705487E-3</v>
      </c>
      <c r="BF36" s="38">
        <f t="shared" si="14"/>
        <v>-2.6252154864381104E-4</v>
      </c>
      <c r="BG36" s="38">
        <f t="shared" si="8"/>
        <v>1.6863357123233971E-3</v>
      </c>
      <c r="BH36" s="38">
        <f t="shared" si="8"/>
        <v>-2.4835864156586007E-4</v>
      </c>
      <c r="BI36" s="38">
        <f t="shared" si="8"/>
        <v>-1.8199264446395981E-3</v>
      </c>
      <c r="BJ36" s="38">
        <f t="shared" si="8"/>
        <v>6.4253468043512342E-3</v>
      </c>
      <c r="BK36" s="38">
        <f t="shared" si="8"/>
        <v>9.7546643161456259E-4</v>
      </c>
      <c r="BL36" s="39">
        <f t="shared" si="9"/>
        <v>1.1257584693213116E-3</v>
      </c>
      <c r="BM36" s="40">
        <f t="shared" si="10"/>
        <v>-2.9151608017020485E-2</v>
      </c>
      <c r="BN36" s="41">
        <v>113.86</v>
      </c>
      <c r="BO36" s="41"/>
      <c r="BP36" s="42">
        <f>(BN36-BN35)/BN35</f>
        <v>0.65976676384839661</v>
      </c>
      <c r="BQ36" s="52">
        <f t="shared" si="11"/>
        <v>-0.14369412527546629</v>
      </c>
      <c r="BR36" s="43">
        <v>3</v>
      </c>
      <c r="BS36" s="43">
        <v>9</v>
      </c>
      <c r="BT36" s="43">
        <v>100</v>
      </c>
      <c r="BU36" s="54">
        <f t="shared" si="12"/>
        <v>33.333333333333329</v>
      </c>
    </row>
    <row r="37" spans="1:73" x14ac:dyDescent="0.25">
      <c r="A37" s="44"/>
      <c r="B37" s="44"/>
      <c r="C37" s="44"/>
      <c r="D37" s="46">
        <v>2023</v>
      </c>
      <c r="E37" s="34">
        <v>1555713000000</v>
      </c>
      <c r="F37" s="34">
        <v>24383000000</v>
      </c>
      <c r="G37" s="34">
        <v>2974000000</v>
      </c>
      <c r="H37" s="34">
        <f t="shared" si="2"/>
        <v>27357000000</v>
      </c>
      <c r="I37" s="34">
        <v>1874372000000</v>
      </c>
      <c r="J37" s="34">
        <v>16178278000000</v>
      </c>
      <c r="K37" s="35">
        <f t="shared" si="3"/>
        <v>291302000000</v>
      </c>
      <c r="L37" s="52">
        <f t="shared" si="4"/>
        <v>1.8005748201384598E-2</v>
      </c>
      <c r="M37" s="35">
        <v>7288850000000</v>
      </c>
      <c r="N37" s="34">
        <v>16178278000000</v>
      </c>
      <c r="O37" s="52">
        <f t="shared" si="5"/>
        <v>0.45053311607082042</v>
      </c>
      <c r="P37" s="36">
        <v>45349</v>
      </c>
      <c r="Q37" s="37">
        <v>515</v>
      </c>
      <c r="R37" s="37">
        <v>510</v>
      </c>
      <c r="S37" s="37">
        <v>525</v>
      </c>
      <c r="T37" s="37">
        <v>520</v>
      </c>
      <c r="U37" s="37">
        <v>520</v>
      </c>
      <c r="V37" s="37">
        <v>515</v>
      </c>
      <c r="W37" s="37">
        <v>505</v>
      </c>
      <c r="X37" s="37">
        <v>510</v>
      </c>
      <c r="Y37" s="37">
        <v>515</v>
      </c>
      <c r="Z37" s="37">
        <v>520</v>
      </c>
      <c r="AA37" s="37">
        <v>510</v>
      </c>
      <c r="AB37" s="37">
        <v>535</v>
      </c>
      <c r="AC37" s="37">
        <v>7296.7</v>
      </c>
      <c r="AD37" s="37">
        <v>7352.6</v>
      </c>
      <c r="AE37" s="37">
        <v>7349.02</v>
      </c>
      <c r="AF37" s="37">
        <v>7339.64</v>
      </c>
      <c r="AG37" s="37">
        <v>7295.1</v>
      </c>
      <c r="AH37" s="37">
        <v>7283.82</v>
      </c>
      <c r="AI37" s="37">
        <v>7285.32</v>
      </c>
      <c r="AJ37" s="37">
        <v>7328.64</v>
      </c>
      <c r="AK37" s="37">
        <v>7316.11</v>
      </c>
      <c r="AL37" s="37">
        <v>7311.91</v>
      </c>
      <c r="AM37" s="37">
        <v>7276.75</v>
      </c>
      <c r="AN37" s="37">
        <v>7247.46</v>
      </c>
      <c r="AO37" s="38">
        <f t="shared" si="13"/>
        <v>-9.7087378640776691E-3</v>
      </c>
      <c r="AP37" s="38">
        <f t="shared" si="13"/>
        <v>2.9411764705882353E-2</v>
      </c>
      <c r="AQ37" s="38">
        <f t="shared" si="13"/>
        <v>-9.5238095238095247E-3</v>
      </c>
      <c r="AR37" s="38">
        <f t="shared" si="13"/>
        <v>0</v>
      </c>
      <c r="AS37" s="38">
        <f t="shared" si="13"/>
        <v>-9.6153846153846159E-3</v>
      </c>
      <c r="AT37" s="38">
        <f t="shared" si="13"/>
        <v>-1.9417475728155338E-2</v>
      </c>
      <c r="AU37" s="38">
        <f t="shared" si="6"/>
        <v>-9.8039215686274508E-3</v>
      </c>
      <c r="AV37" s="38">
        <f t="shared" si="6"/>
        <v>-9.7087378640776691E-3</v>
      </c>
      <c r="AW37" s="38">
        <f t="shared" si="6"/>
        <v>-9.6153846153846159E-3</v>
      </c>
      <c r="AX37" s="38">
        <f t="shared" si="6"/>
        <v>1.9607843137254902E-2</v>
      </c>
      <c r="AY37" s="38">
        <f t="shared" si="6"/>
        <v>-4.6728971962616821E-2</v>
      </c>
      <c r="AZ37" s="39">
        <f t="shared" si="7"/>
        <v>-7.510281589899645E-2</v>
      </c>
      <c r="BA37" s="38">
        <f t="shared" si="14"/>
        <v>7.6609974371977122E-3</v>
      </c>
      <c r="BB37" s="38">
        <f t="shared" si="14"/>
        <v>-4.8690259228027186E-4</v>
      </c>
      <c r="BC37" s="38">
        <f t="shared" si="14"/>
        <v>-1.2763606576115059E-3</v>
      </c>
      <c r="BD37" s="38">
        <f t="shared" si="14"/>
        <v>-6.068417524565232E-3</v>
      </c>
      <c r="BE37" s="38">
        <f t="shared" si="14"/>
        <v>-1.5462433688367061E-3</v>
      </c>
      <c r="BF37" s="38">
        <f t="shared" si="14"/>
        <v>2.0593589627420776E-4</v>
      </c>
      <c r="BG37" s="38">
        <f t="shared" si="8"/>
        <v>-5.9110558029867232E-3</v>
      </c>
      <c r="BH37" s="38">
        <f t="shared" si="8"/>
        <v>1.7126587763170121E-3</v>
      </c>
      <c r="BI37" s="38">
        <f t="shared" si="8"/>
        <v>5.7440531954028675E-4</v>
      </c>
      <c r="BJ37" s="38">
        <f t="shared" si="8"/>
        <v>4.8318273954718596E-3</v>
      </c>
      <c r="BK37" s="38">
        <f t="shared" si="8"/>
        <v>4.0414158891528846E-3</v>
      </c>
      <c r="BL37" s="39">
        <f t="shared" si="9"/>
        <v>3.7382607676735239E-3</v>
      </c>
      <c r="BM37" s="40">
        <f t="shared" si="10"/>
        <v>-7.8841076666669979E-2</v>
      </c>
      <c r="BN37" s="41">
        <v>79.23</v>
      </c>
      <c r="BO37" s="41"/>
      <c r="BP37" s="42">
        <f>(BN37-BN36)/BN36</f>
        <v>-0.30414544177059544</v>
      </c>
      <c r="BQ37" s="52">
        <f t="shared" si="11"/>
        <v>0.47508217064011099</v>
      </c>
      <c r="BR37" s="43">
        <v>3</v>
      </c>
      <c r="BS37" s="43">
        <v>9</v>
      </c>
      <c r="BT37" s="43">
        <v>100</v>
      </c>
      <c r="BU37" s="54">
        <f t="shared" si="12"/>
        <v>33.333333333333329</v>
      </c>
    </row>
    <row r="38" spans="1:73" x14ac:dyDescent="0.25">
      <c r="A38" s="44">
        <v>12</v>
      </c>
      <c r="B38" s="44" t="s">
        <v>60</v>
      </c>
      <c r="C38" s="44" t="s">
        <v>61</v>
      </c>
      <c r="D38" s="31">
        <v>2021</v>
      </c>
      <c r="E38" s="32">
        <v>1069663353978</v>
      </c>
      <c r="F38" s="34">
        <v>175437543723</v>
      </c>
      <c r="G38" s="34">
        <v>4424768802</v>
      </c>
      <c r="H38" s="34">
        <f t="shared" si="2"/>
        <v>179862312525</v>
      </c>
      <c r="I38" s="34">
        <v>404805061273</v>
      </c>
      <c r="J38" s="34">
        <v>9729919645520</v>
      </c>
      <c r="K38" s="35">
        <f t="shared" si="3"/>
        <v>-844720605230</v>
      </c>
      <c r="L38" s="52">
        <f t="shared" si="4"/>
        <v>-8.681681206061545E-2</v>
      </c>
      <c r="M38" s="35">
        <v>2882998501598</v>
      </c>
      <c r="N38" s="34">
        <v>9729919645520</v>
      </c>
      <c r="O38" s="52">
        <f t="shared" si="5"/>
        <v>0.2963023957680303</v>
      </c>
      <c r="P38" s="36">
        <v>44649</v>
      </c>
      <c r="Q38" s="37">
        <v>2720</v>
      </c>
      <c r="R38" s="37">
        <v>2730</v>
      </c>
      <c r="S38" s="37">
        <v>2720</v>
      </c>
      <c r="T38" s="37">
        <v>2740</v>
      </c>
      <c r="U38" s="37">
        <v>2710</v>
      </c>
      <c r="V38" s="37">
        <v>2720</v>
      </c>
      <c r="W38" s="37">
        <v>2730</v>
      </c>
      <c r="X38" s="37">
        <v>2740</v>
      </c>
      <c r="Y38" s="37">
        <v>2730</v>
      </c>
      <c r="Z38" s="37">
        <v>2750</v>
      </c>
      <c r="AA38" s="37">
        <v>2760</v>
      </c>
      <c r="AB38" s="37">
        <v>2780</v>
      </c>
      <c r="AC38" s="37">
        <v>6955.18</v>
      </c>
      <c r="AD38" s="37">
        <v>7000.82</v>
      </c>
      <c r="AE38" s="37">
        <v>6996.12</v>
      </c>
      <c r="AF38" s="37">
        <v>7049.69</v>
      </c>
      <c r="AG38" s="37">
        <v>7002.53</v>
      </c>
      <c r="AH38" s="37">
        <v>7049.6</v>
      </c>
      <c r="AI38" s="37">
        <v>7011.69</v>
      </c>
      <c r="AJ38" s="37">
        <v>7053.19</v>
      </c>
      <c r="AK38" s="37">
        <v>7071.44</v>
      </c>
      <c r="AL38" s="37">
        <v>7078.76</v>
      </c>
      <c r="AM38" s="37">
        <v>7116.22</v>
      </c>
      <c r="AN38" s="37">
        <v>7148.3</v>
      </c>
      <c r="AO38" s="38">
        <f t="shared" si="13"/>
        <v>3.6764705882352941E-3</v>
      </c>
      <c r="AP38" s="38">
        <f t="shared" si="13"/>
        <v>-3.663003663003663E-3</v>
      </c>
      <c r="AQ38" s="38">
        <f t="shared" si="13"/>
        <v>7.3529411764705881E-3</v>
      </c>
      <c r="AR38" s="38">
        <f t="shared" si="13"/>
        <v>-1.0948905109489052E-2</v>
      </c>
      <c r="AS38" s="38">
        <f t="shared" si="13"/>
        <v>3.6900369003690036E-3</v>
      </c>
      <c r="AT38" s="38">
        <f t="shared" si="13"/>
        <v>3.6764705882352941E-3</v>
      </c>
      <c r="AU38" s="38">
        <f t="shared" si="6"/>
        <v>-3.6496350364963502E-3</v>
      </c>
      <c r="AV38" s="38">
        <f t="shared" si="6"/>
        <v>3.663003663003663E-3</v>
      </c>
      <c r="AW38" s="38">
        <f t="shared" si="6"/>
        <v>-7.2727272727272727E-3</v>
      </c>
      <c r="AX38" s="38">
        <f t="shared" si="6"/>
        <v>-3.6231884057971015E-3</v>
      </c>
      <c r="AY38" s="38">
        <f t="shared" si="6"/>
        <v>-7.1942446043165471E-3</v>
      </c>
      <c r="AZ38" s="39">
        <f t="shared" si="7"/>
        <v>-1.4292781175516144E-2</v>
      </c>
      <c r="BA38" s="38">
        <f t="shared" si="14"/>
        <v>6.562015648768172E-3</v>
      </c>
      <c r="BB38" s="38">
        <f t="shared" si="14"/>
        <v>-6.7134992757988607E-4</v>
      </c>
      <c r="BC38" s="38">
        <f t="shared" si="14"/>
        <v>7.6571013647564233E-3</v>
      </c>
      <c r="BD38" s="38">
        <f t="shared" si="14"/>
        <v>-6.6896558572078855E-3</v>
      </c>
      <c r="BE38" s="38">
        <f t="shared" si="14"/>
        <v>6.7218562433864074E-3</v>
      </c>
      <c r="BF38" s="38">
        <f t="shared" si="14"/>
        <v>-5.3776100771676071E-3</v>
      </c>
      <c r="BG38" s="38">
        <f t="shared" si="8"/>
        <v>-5.883862479246979E-3</v>
      </c>
      <c r="BH38" s="38">
        <f t="shared" si="8"/>
        <v>-2.580803909811863E-3</v>
      </c>
      <c r="BI38" s="38">
        <f t="shared" si="8"/>
        <v>-1.0340794150388794E-3</v>
      </c>
      <c r="BJ38" s="38">
        <f t="shared" si="8"/>
        <v>-5.2640306229992939E-3</v>
      </c>
      <c r="BK38" s="38">
        <f t="shared" si="8"/>
        <v>-4.4877803114027007E-3</v>
      </c>
      <c r="BL38" s="39">
        <f t="shared" si="9"/>
        <v>-1.1048199343544092E-2</v>
      </c>
      <c r="BM38" s="40">
        <f t="shared" si="10"/>
        <v>-3.2445818319720519E-3</v>
      </c>
      <c r="BN38" s="41">
        <v>313</v>
      </c>
      <c r="BO38" s="41">
        <v>251</v>
      </c>
      <c r="BP38" s="42">
        <f>(BN38-BO38)/BO38</f>
        <v>0.24701195219123506</v>
      </c>
      <c r="BQ38" s="52">
        <f>(BM38-0.065653)/BP38</f>
        <v>-0.27892408128749979</v>
      </c>
      <c r="BR38" s="43">
        <v>2</v>
      </c>
      <c r="BS38" s="43">
        <v>5</v>
      </c>
      <c r="BT38" s="43">
        <v>100</v>
      </c>
      <c r="BU38" s="54">
        <f t="shared" si="12"/>
        <v>40</v>
      </c>
    </row>
    <row r="39" spans="1:73" x14ac:dyDescent="0.25">
      <c r="A39" s="44"/>
      <c r="B39" s="44"/>
      <c r="C39" s="44"/>
      <c r="D39" s="45">
        <v>2022</v>
      </c>
      <c r="E39" s="32">
        <v>1092608746787</v>
      </c>
      <c r="F39" s="34">
        <v>168564370000</v>
      </c>
      <c r="G39" s="34">
        <v>4191131436</v>
      </c>
      <c r="H39" s="34">
        <f t="shared" si="2"/>
        <v>172755501436</v>
      </c>
      <c r="I39" s="34">
        <v>-29999829900</v>
      </c>
      <c r="J39" s="34">
        <v>10402356853033</v>
      </c>
      <c r="K39" s="35">
        <f t="shared" si="3"/>
        <v>-1295364078123</v>
      </c>
      <c r="L39" s="52">
        <f t="shared" si="4"/>
        <v>-0.12452601813456463</v>
      </c>
      <c r="M39" s="35">
        <v>3264730959090</v>
      </c>
      <c r="N39" s="34">
        <v>10402356853033</v>
      </c>
      <c r="O39" s="52">
        <f t="shared" si="5"/>
        <v>0.31384531459696147</v>
      </c>
      <c r="P39" s="36">
        <v>45013</v>
      </c>
      <c r="Q39" s="37">
        <v>2620</v>
      </c>
      <c r="R39" s="37">
        <v>2700</v>
      </c>
      <c r="S39" s="37">
        <v>2710</v>
      </c>
      <c r="T39" s="37">
        <v>2720</v>
      </c>
      <c r="U39" s="37">
        <v>2710</v>
      </c>
      <c r="V39" s="37">
        <v>2710</v>
      </c>
      <c r="W39" s="37">
        <v>2730</v>
      </c>
      <c r="X39" s="37">
        <v>2800</v>
      </c>
      <c r="Y39" s="37">
        <v>2750</v>
      </c>
      <c r="Z39" s="37">
        <v>2740</v>
      </c>
      <c r="AA39" s="37">
        <v>2780</v>
      </c>
      <c r="AB39" s="37">
        <v>2790</v>
      </c>
      <c r="AC39" s="37">
        <v>6565.73</v>
      </c>
      <c r="AD39" s="37">
        <v>6678.24</v>
      </c>
      <c r="AE39" s="37">
        <v>6612.49</v>
      </c>
      <c r="AF39" s="37">
        <v>6691.1</v>
      </c>
      <c r="AG39" s="37">
        <v>6762.25</v>
      </c>
      <c r="AH39" s="37">
        <v>6708.93</v>
      </c>
      <c r="AI39" s="37">
        <v>6760.33</v>
      </c>
      <c r="AJ39" s="37">
        <v>6839.44</v>
      </c>
      <c r="AK39" s="37">
        <v>6808.95</v>
      </c>
      <c r="AL39" s="37">
        <v>6805.28</v>
      </c>
      <c r="AM39" s="37">
        <v>6827.17</v>
      </c>
      <c r="AN39" s="37">
        <v>6833.18</v>
      </c>
      <c r="AO39" s="38">
        <f t="shared" si="13"/>
        <v>3.0534351145038167E-2</v>
      </c>
      <c r="AP39" s="38">
        <f t="shared" si="13"/>
        <v>3.7037037037037038E-3</v>
      </c>
      <c r="AQ39" s="38">
        <f t="shared" si="13"/>
        <v>3.6900369003690036E-3</v>
      </c>
      <c r="AR39" s="38">
        <f t="shared" si="13"/>
        <v>-3.6764705882352941E-3</v>
      </c>
      <c r="AS39" s="38">
        <f t="shared" si="13"/>
        <v>0</v>
      </c>
      <c r="AT39" s="38">
        <f t="shared" si="13"/>
        <v>7.3800738007380072E-3</v>
      </c>
      <c r="AU39" s="38">
        <f t="shared" si="6"/>
        <v>-2.5000000000000001E-2</v>
      </c>
      <c r="AV39" s="38">
        <f t="shared" si="6"/>
        <v>1.8181818181818181E-2</v>
      </c>
      <c r="AW39" s="38">
        <f t="shared" si="6"/>
        <v>3.6496350364963502E-3</v>
      </c>
      <c r="AX39" s="38">
        <f t="shared" si="6"/>
        <v>-1.4388489208633094E-2</v>
      </c>
      <c r="AY39" s="38">
        <f t="shared" si="6"/>
        <v>-3.5842293906810036E-3</v>
      </c>
      <c r="AZ39" s="39">
        <f t="shared" si="7"/>
        <v>2.049042958061402E-2</v>
      </c>
      <c r="BA39" s="38">
        <f t="shared" si="14"/>
        <v>1.7135946802564257E-2</v>
      </c>
      <c r="BB39" s="38">
        <f t="shared" si="14"/>
        <v>-9.8454083710678257E-3</v>
      </c>
      <c r="BC39" s="38">
        <f t="shared" si="14"/>
        <v>1.1888108715476407E-2</v>
      </c>
      <c r="BD39" s="38">
        <f t="shared" si="14"/>
        <v>1.0633528119442189E-2</v>
      </c>
      <c r="BE39" s="38">
        <f t="shared" si="14"/>
        <v>-7.8849495360271676E-3</v>
      </c>
      <c r="BF39" s="38">
        <f t="shared" si="14"/>
        <v>7.6614303622186599E-3</v>
      </c>
      <c r="BG39" s="38">
        <f t="shared" si="8"/>
        <v>-1.1566736457955576E-2</v>
      </c>
      <c r="BH39" s="38">
        <f t="shared" si="8"/>
        <v>4.4779297835936208E-3</v>
      </c>
      <c r="BI39" s="38">
        <f t="shared" si="8"/>
        <v>5.3928714174877055E-4</v>
      </c>
      <c r="BJ39" s="38">
        <f t="shared" si="8"/>
        <v>-3.206306566263961E-3</v>
      </c>
      <c r="BK39" s="38">
        <f t="shared" si="8"/>
        <v>-8.7953193096043398E-4</v>
      </c>
      <c r="BL39" s="39">
        <f t="shared" si="9"/>
        <v>1.8953298062768936E-2</v>
      </c>
      <c r="BM39" s="40">
        <f t="shared" si="10"/>
        <v>1.5371315178450834E-3</v>
      </c>
      <c r="BN39" s="41">
        <v>313</v>
      </c>
      <c r="BO39" s="41"/>
      <c r="BP39" s="42">
        <f>(BN39-BN38)/BN38</f>
        <v>0</v>
      </c>
      <c r="BQ39" s="52" t="e">
        <f>(BM39-0.065653)/BP39</f>
        <v>#DIV/0!</v>
      </c>
      <c r="BR39" s="43">
        <v>2</v>
      </c>
      <c r="BS39" s="43">
        <v>6</v>
      </c>
      <c r="BT39" s="43">
        <v>100</v>
      </c>
      <c r="BU39" s="54">
        <f t="shared" si="12"/>
        <v>33.333333333333329</v>
      </c>
    </row>
    <row r="40" spans="1:73" x14ac:dyDescent="0.25">
      <c r="A40" s="44"/>
      <c r="B40" s="44"/>
      <c r="C40" s="44"/>
      <c r="D40" s="46">
        <v>2023</v>
      </c>
      <c r="E40" s="34">
        <v>896402185000</v>
      </c>
      <c r="F40" s="34">
        <v>165975866626</v>
      </c>
      <c r="G40" s="34">
        <v>3648371782</v>
      </c>
      <c r="H40" s="34">
        <f t="shared" si="2"/>
        <v>169624238408</v>
      </c>
      <c r="I40" s="34">
        <v>409704585837</v>
      </c>
      <c r="J40" s="34">
        <v>10955849005936</v>
      </c>
      <c r="K40" s="35">
        <f t="shared" si="3"/>
        <v>-656321837571</v>
      </c>
      <c r="L40" s="52">
        <f t="shared" si="4"/>
        <v>-5.9906068184710975E-2</v>
      </c>
      <c r="M40" s="35">
        <v>3658018645691</v>
      </c>
      <c r="N40" s="34">
        <v>10955849005936</v>
      </c>
      <c r="O40" s="52">
        <f t="shared" si="5"/>
        <v>0.33388728191754424</v>
      </c>
      <c r="P40" s="36">
        <v>45378</v>
      </c>
      <c r="Q40" s="37">
        <v>2450</v>
      </c>
      <c r="R40" s="37">
        <v>2450</v>
      </c>
      <c r="S40" s="37">
        <v>2440</v>
      </c>
      <c r="T40" s="37">
        <v>2450</v>
      </c>
      <c r="U40" s="37">
        <v>2450</v>
      </c>
      <c r="V40" s="37">
        <v>2450</v>
      </c>
      <c r="W40" s="37">
        <v>2430</v>
      </c>
      <c r="X40" s="37">
        <v>2430</v>
      </c>
      <c r="Y40" s="37">
        <v>2420</v>
      </c>
      <c r="Z40" s="37">
        <v>2420</v>
      </c>
      <c r="AA40" s="37">
        <v>2420</v>
      </c>
      <c r="AB40" s="37">
        <v>2410</v>
      </c>
      <c r="AC40" s="37">
        <v>7336.75</v>
      </c>
      <c r="AD40" s="37">
        <v>7331.13</v>
      </c>
      <c r="AE40" s="37">
        <v>7338.35</v>
      </c>
      <c r="AF40" s="37">
        <v>7350.15</v>
      </c>
      <c r="AG40" s="37">
        <v>7377.76</v>
      </c>
      <c r="AH40" s="37">
        <v>7365.66</v>
      </c>
      <c r="AI40" s="37">
        <v>7310.09</v>
      </c>
      <c r="AJ40" s="37">
        <v>7288.81</v>
      </c>
      <c r="AK40" s="37">
        <v>7205.06</v>
      </c>
      <c r="AL40" s="37">
        <v>7236.98</v>
      </c>
      <c r="AM40" s="37">
        <v>7166.84</v>
      </c>
      <c r="AN40" s="37">
        <v>7254.4</v>
      </c>
      <c r="AO40" s="38">
        <f t="shared" si="13"/>
        <v>0</v>
      </c>
      <c r="AP40" s="38">
        <f t="shared" si="13"/>
        <v>-4.0816326530612249E-3</v>
      </c>
      <c r="AQ40" s="38">
        <f t="shared" si="13"/>
        <v>4.0983606557377051E-3</v>
      </c>
      <c r="AR40" s="38">
        <f t="shared" si="13"/>
        <v>0</v>
      </c>
      <c r="AS40" s="38">
        <f t="shared" si="13"/>
        <v>0</v>
      </c>
      <c r="AT40" s="38">
        <f t="shared" si="13"/>
        <v>-8.1632653061224497E-3</v>
      </c>
      <c r="AU40" s="38">
        <f t="shared" si="6"/>
        <v>0</v>
      </c>
      <c r="AV40" s="38">
        <f t="shared" si="6"/>
        <v>4.1322314049586778E-3</v>
      </c>
      <c r="AW40" s="38">
        <f t="shared" si="6"/>
        <v>0</v>
      </c>
      <c r="AX40" s="38">
        <f t="shared" si="6"/>
        <v>0</v>
      </c>
      <c r="AY40" s="38">
        <f t="shared" si="6"/>
        <v>4.1493775933609959E-3</v>
      </c>
      <c r="AZ40" s="39">
        <f t="shared" si="7"/>
        <v>1.3507169487370508E-4</v>
      </c>
      <c r="BA40" s="38">
        <f t="shared" si="14"/>
        <v>-7.6600674685656331E-4</v>
      </c>
      <c r="BB40" s="38">
        <f t="shared" si="14"/>
        <v>9.8484135460703251E-4</v>
      </c>
      <c r="BC40" s="38">
        <f t="shared" si="14"/>
        <v>1.607990897136178E-3</v>
      </c>
      <c r="BD40" s="38">
        <f t="shared" si="14"/>
        <v>3.7563859240968664E-3</v>
      </c>
      <c r="BE40" s="38">
        <f t="shared" si="14"/>
        <v>-1.6400641929258154E-3</v>
      </c>
      <c r="BF40" s="38">
        <f t="shared" si="14"/>
        <v>-7.5444698777841646E-3</v>
      </c>
      <c r="BG40" s="38">
        <f t="shared" si="8"/>
        <v>2.9195437938428557E-3</v>
      </c>
      <c r="BH40" s="38">
        <f t="shared" si="8"/>
        <v>1.1623775513319804E-2</v>
      </c>
      <c r="BI40" s="38">
        <f t="shared" si="8"/>
        <v>-4.4106795928687331E-3</v>
      </c>
      <c r="BJ40" s="38">
        <f t="shared" si="8"/>
        <v>9.7867400416361203E-3</v>
      </c>
      <c r="BK40" s="38">
        <f t="shared" si="8"/>
        <v>-1.2069916188795696E-2</v>
      </c>
      <c r="BL40" s="39">
        <f t="shared" si="9"/>
        <v>4.2481409254078849E-3</v>
      </c>
      <c r="BM40" s="40">
        <f t="shared" si="10"/>
        <v>-4.1130692305341799E-3</v>
      </c>
      <c r="BN40" s="41">
        <v>254</v>
      </c>
      <c r="BO40" s="41"/>
      <c r="BP40" s="42">
        <f>(BN40-BN39)/BN39</f>
        <v>-0.18849840255591055</v>
      </c>
      <c r="BQ40" s="52">
        <f t="shared" si="11"/>
        <v>0.37011490964673222</v>
      </c>
      <c r="BR40" s="43">
        <v>2</v>
      </c>
      <c r="BS40" s="43">
        <v>5</v>
      </c>
      <c r="BT40" s="43">
        <v>100</v>
      </c>
      <c r="BU40" s="54">
        <f t="shared" si="12"/>
        <v>40</v>
      </c>
    </row>
    <row r="41" spans="1:73" x14ac:dyDescent="0.25">
      <c r="A41" s="44">
        <v>13</v>
      </c>
      <c r="B41" s="44" t="s">
        <v>62</v>
      </c>
      <c r="C41" s="44" t="s">
        <v>63</v>
      </c>
      <c r="D41" s="31">
        <v>2021</v>
      </c>
      <c r="E41" s="32">
        <v>7361765000000</v>
      </c>
      <c r="F41" s="34">
        <v>772480000000</v>
      </c>
      <c r="G41" s="34">
        <v>0</v>
      </c>
      <c r="H41" s="34">
        <f t="shared" si="2"/>
        <v>772480000000</v>
      </c>
      <c r="I41" s="34">
        <v>5325167000000</v>
      </c>
      <c r="J41" s="34">
        <v>89964369000000</v>
      </c>
      <c r="K41" s="35">
        <f t="shared" si="3"/>
        <v>-2809078000000</v>
      </c>
      <c r="L41" s="52">
        <f t="shared" si="4"/>
        <v>-3.1224339493783365E-2</v>
      </c>
      <c r="M41" s="35">
        <v>30676095000000</v>
      </c>
      <c r="N41" s="34">
        <v>89964369000000</v>
      </c>
      <c r="O41" s="52">
        <f t="shared" si="5"/>
        <v>0.34098049417764492</v>
      </c>
      <c r="P41" s="36">
        <v>44648</v>
      </c>
      <c r="Q41" s="37">
        <v>33575</v>
      </c>
      <c r="R41" s="37">
        <v>31225</v>
      </c>
      <c r="S41" s="37">
        <v>31000</v>
      </c>
      <c r="T41" s="37">
        <v>31000</v>
      </c>
      <c r="U41" s="37">
        <v>31200</v>
      </c>
      <c r="V41" s="37">
        <v>30850</v>
      </c>
      <c r="W41" s="37">
        <v>30675</v>
      </c>
      <c r="X41" s="37">
        <v>30825</v>
      </c>
      <c r="Y41" s="37">
        <v>31300</v>
      </c>
      <c r="Z41" s="37">
        <v>31600</v>
      </c>
      <c r="AA41" s="37">
        <v>31900</v>
      </c>
      <c r="AB41" s="37">
        <v>31975</v>
      </c>
      <c r="AC41" s="37">
        <v>6954.96</v>
      </c>
      <c r="AD41" s="37">
        <v>6955.18</v>
      </c>
      <c r="AE41" s="37">
        <v>7000.82</v>
      </c>
      <c r="AF41" s="37">
        <v>6996.12</v>
      </c>
      <c r="AG41" s="37">
        <v>7049.69</v>
      </c>
      <c r="AH41" s="37">
        <v>7002.53</v>
      </c>
      <c r="AI41" s="37">
        <v>7049.6</v>
      </c>
      <c r="AJ41" s="37">
        <v>7011.69</v>
      </c>
      <c r="AK41" s="37">
        <v>7053.19</v>
      </c>
      <c r="AL41" s="37">
        <v>7071.44</v>
      </c>
      <c r="AM41" s="37">
        <v>7078.76</v>
      </c>
      <c r="AN41" s="37">
        <v>7116.22</v>
      </c>
      <c r="AO41" s="38">
        <f t="shared" si="13"/>
        <v>-6.9992553983618769E-2</v>
      </c>
      <c r="AP41" s="38">
        <f t="shared" si="13"/>
        <v>-7.2057646116893519E-3</v>
      </c>
      <c r="AQ41" s="38">
        <f t="shared" si="13"/>
        <v>0</v>
      </c>
      <c r="AR41" s="38">
        <f t="shared" si="13"/>
        <v>6.4516129032258064E-3</v>
      </c>
      <c r="AS41" s="38">
        <f t="shared" si="13"/>
        <v>-1.1217948717948718E-2</v>
      </c>
      <c r="AT41" s="38">
        <f t="shared" si="13"/>
        <v>-5.6726094003241492E-3</v>
      </c>
      <c r="AU41" s="38">
        <f t="shared" si="6"/>
        <v>-4.8661800486618006E-3</v>
      </c>
      <c r="AV41" s="38">
        <f t="shared" si="6"/>
        <v>-1.5175718849840255E-2</v>
      </c>
      <c r="AW41" s="38">
        <f t="shared" si="6"/>
        <v>-9.4936708860759497E-3</v>
      </c>
      <c r="AX41" s="38">
        <f t="shared" si="6"/>
        <v>-9.4043887147335428E-3</v>
      </c>
      <c r="AY41" s="38">
        <f t="shared" si="6"/>
        <v>-2.3455824863174357E-3</v>
      </c>
      <c r="AZ41" s="39">
        <f t="shared" si="7"/>
        <v>-0.12892280479598417</v>
      </c>
      <c r="BA41" s="38">
        <f t="shared" si="14"/>
        <v>3.1632101406802434E-5</v>
      </c>
      <c r="BB41" s="38">
        <f t="shared" si="14"/>
        <v>6.562015648768172E-3</v>
      </c>
      <c r="BC41" s="38">
        <f t="shared" si="14"/>
        <v>-6.7134992757988607E-4</v>
      </c>
      <c r="BD41" s="38">
        <f t="shared" si="14"/>
        <v>7.6571013647564233E-3</v>
      </c>
      <c r="BE41" s="38">
        <f t="shared" si="14"/>
        <v>-6.6896558572078855E-3</v>
      </c>
      <c r="BF41" s="38">
        <f t="shared" si="14"/>
        <v>6.7218562433864074E-3</v>
      </c>
      <c r="BG41" s="38">
        <f t="shared" si="8"/>
        <v>5.4066851215613873E-3</v>
      </c>
      <c r="BH41" s="38">
        <f t="shared" si="8"/>
        <v>-5.883862479246979E-3</v>
      </c>
      <c r="BI41" s="38">
        <f t="shared" si="8"/>
        <v>-2.580803909811863E-3</v>
      </c>
      <c r="BJ41" s="38">
        <f t="shared" si="8"/>
        <v>-1.0340794150388794E-3</v>
      </c>
      <c r="BK41" s="38">
        <f t="shared" si="8"/>
        <v>-5.2640306229992939E-3</v>
      </c>
      <c r="BL41" s="39">
        <f t="shared" si="9"/>
        <v>4.255508267994406E-3</v>
      </c>
      <c r="BM41" s="40">
        <f t="shared" si="10"/>
        <v>-0.13317831306397857</v>
      </c>
      <c r="BN41" s="41">
        <v>2913</v>
      </c>
      <c r="BO41" s="41">
        <v>3975</v>
      </c>
      <c r="BP41" s="42">
        <f>(BN41-BO41)/BO41</f>
        <v>-0.26716981132075474</v>
      </c>
      <c r="BQ41" s="52">
        <f t="shared" si="11"/>
        <v>0.74421324805020217</v>
      </c>
      <c r="BR41" s="43">
        <v>2</v>
      </c>
      <c r="BS41" s="43">
        <v>4</v>
      </c>
      <c r="BT41" s="43">
        <v>100</v>
      </c>
      <c r="BU41" s="54">
        <f t="shared" si="12"/>
        <v>50</v>
      </c>
    </row>
    <row r="42" spans="1:73" x14ac:dyDescent="0.25">
      <c r="A42" s="44"/>
      <c r="B42" s="44"/>
      <c r="C42" s="44"/>
      <c r="D42" s="45">
        <v>2022</v>
      </c>
      <c r="E42" s="32">
        <v>3908926000000</v>
      </c>
      <c r="F42" s="34">
        <v>862018000000</v>
      </c>
      <c r="G42" s="34">
        <v>0</v>
      </c>
      <c r="H42" s="34">
        <f t="shared" si="2"/>
        <v>862018000000</v>
      </c>
      <c r="I42" s="34">
        <v>9867984000000</v>
      </c>
      <c r="J42" s="34">
        <v>88562617000000</v>
      </c>
      <c r="K42" s="35">
        <f t="shared" si="3"/>
        <v>5097040000000</v>
      </c>
      <c r="L42" s="52">
        <f t="shared" si="4"/>
        <v>5.7552951489678768E-2</v>
      </c>
      <c r="M42" s="35">
        <v>30706651000000</v>
      </c>
      <c r="N42" s="34">
        <v>88562617000000</v>
      </c>
      <c r="O42" s="52">
        <f t="shared" si="5"/>
        <v>0.34672248901587899</v>
      </c>
      <c r="P42" s="36">
        <v>45015</v>
      </c>
      <c r="Q42" s="37">
        <v>25025</v>
      </c>
      <c r="R42" s="37">
        <v>24450</v>
      </c>
      <c r="S42" s="37">
        <v>24625</v>
      </c>
      <c r="T42" s="37">
        <v>24625</v>
      </c>
      <c r="U42" s="37">
        <v>25600</v>
      </c>
      <c r="V42" s="37">
        <v>26450</v>
      </c>
      <c r="W42" s="37">
        <v>26775</v>
      </c>
      <c r="X42" s="37">
        <v>26000</v>
      </c>
      <c r="Y42" s="37">
        <v>25175</v>
      </c>
      <c r="Z42" s="37">
        <v>25025</v>
      </c>
      <c r="AA42" s="37">
        <v>25150</v>
      </c>
      <c r="AB42" s="37">
        <v>25650</v>
      </c>
      <c r="AC42" s="37">
        <v>6612.49</v>
      </c>
      <c r="AD42" s="37">
        <v>6691.61</v>
      </c>
      <c r="AE42" s="37">
        <v>6762.25</v>
      </c>
      <c r="AF42" s="37">
        <v>6708.93</v>
      </c>
      <c r="AG42" s="37">
        <v>6760.33</v>
      </c>
      <c r="AH42" s="37">
        <v>6839.44</v>
      </c>
      <c r="AI42" s="37">
        <v>6808.95</v>
      </c>
      <c r="AJ42" s="37">
        <v>6805.28</v>
      </c>
      <c r="AK42" s="37">
        <v>6827.17</v>
      </c>
      <c r="AL42" s="37">
        <v>6833.18</v>
      </c>
      <c r="AM42" s="37">
        <v>6819.67</v>
      </c>
      <c r="AN42" s="37">
        <v>6792.77</v>
      </c>
      <c r="AO42" s="38">
        <f t="shared" si="13"/>
        <v>-2.2977022977022976E-2</v>
      </c>
      <c r="AP42" s="38">
        <f t="shared" si="13"/>
        <v>7.1574642126789366E-3</v>
      </c>
      <c r="AQ42" s="38">
        <f t="shared" si="13"/>
        <v>0</v>
      </c>
      <c r="AR42" s="38">
        <f t="shared" si="13"/>
        <v>3.9593908629441621E-2</v>
      </c>
      <c r="AS42" s="38">
        <f t="shared" si="13"/>
        <v>3.3203125E-2</v>
      </c>
      <c r="AT42" s="38">
        <f t="shared" si="13"/>
        <v>1.2287334593572778E-2</v>
      </c>
      <c r="AU42" s="38">
        <f t="shared" si="6"/>
        <v>2.9807692307692309E-2</v>
      </c>
      <c r="AV42" s="38">
        <f t="shared" si="6"/>
        <v>3.2770605759682221E-2</v>
      </c>
      <c r="AW42" s="38">
        <f t="shared" si="6"/>
        <v>5.994005994005994E-3</v>
      </c>
      <c r="AX42" s="38">
        <f t="shared" si="6"/>
        <v>-4.970178926441352E-3</v>
      </c>
      <c r="AY42" s="38">
        <f t="shared" si="6"/>
        <v>-1.9493177387914229E-2</v>
      </c>
      <c r="AZ42" s="39">
        <f t="shared" si="7"/>
        <v>0.11337375720569529</v>
      </c>
      <c r="BA42" s="38">
        <f t="shared" si="14"/>
        <v>1.1965235486178413E-2</v>
      </c>
      <c r="BB42" s="38">
        <f t="shared" si="14"/>
        <v>1.0556502844606953E-2</v>
      </c>
      <c r="BC42" s="38">
        <f t="shared" si="14"/>
        <v>-7.8849495360271676E-3</v>
      </c>
      <c r="BD42" s="38">
        <f t="shared" si="14"/>
        <v>7.6614303622186599E-3</v>
      </c>
      <c r="BE42" s="38">
        <f t="shared" si="14"/>
        <v>1.1702091465949098E-2</v>
      </c>
      <c r="BF42" s="38">
        <f t="shared" si="14"/>
        <v>-4.4579673189617548E-3</v>
      </c>
      <c r="BG42" s="38">
        <f t="shared" si="8"/>
        <v>5.3928714174877055E-4</v>
      </c>
      <c r="BH42" s="38">
        <f t="shared" si="8"/>
        <v>-3.206306566263961E-3</v>
      </c>
      <c r="BI42" s="38">
        <f t="shared" si="8"/>
        <v>-8.7953193096043398E-4</v>
      </c>
      <c r="BJ42" s="38">
        <f t="shared" si="8"/>
        <v>1.9810342729193963E-3</v>
      </c>
      <c r="BK42" s="38">
        <f t="shared" si="8"/>
        <v>3.9600928634415172E-3</v>
      </c>
      <c r="BL42" s="39">
        <f t="shared" si="9"/>
        <v>3.193691908484949E-2</v>
      </c>
      <c r="BM42" s="40">
        <f t="shared" si="10"/>
        <v>8.1436838120845789E-2</v>
      </c>
      <c r="BN42" s="41">
        <v>1445</v>
      </c>
      <c r="BO42" s="41"/>
      <c r="BP42" s="42">
        <f>(BN42-BN41)/BN41</f>
        <v>-0.50394782011671813</v>
      </c>
      <c r="BQ42" s="52">
        <f t="shared" si="11"/>
        <v>-3.1320381775220556E-2</v>
      </c>
      <c r="BR42" s="43">
        <v>2</v>
      </c>
      <c r="BS42" s="43">
        <v>4</v>
      </c>
      <c r="BT42" s="43">
        <v>100</v>
      </c>
      <c r="BU42" s="54">
        <f t="shared" si="12"/>
        <v>50</v>
      </c>
    </row>
    <row r="43" spans="1:73" x14ac:dyDescent="0.25">
      <c r="A43" s="44"/>
      <c r="B43" s="44"/>
      <c r="C43" s="44"/>
      <c r="D43" s="46">
        <v>2023</v>
      </c>
      <c r="E43" s="34">
        <v>7439598000000</v>
      </c>
      <c r="F43" s="34">
        <v>909381000000</v>
      </c>
      <c r="G43" s="34">
        <v>0</v>
      </c>
      <c r="H43" s="34">
        <f t="shared" si="2"/>
        <v>909381000000</v>
      </c>
      <c r="I43" s="34">
        <v>4409263000000</v>
      </c>
      <c r="J43" s="34">
        <v>92450823000000</v>
      </c>
      <c r="K43" s="35">
        <f t="shared" si="3"/>
        <v>-3939716000000</v>
      </c>
      <c r="L43" s="52">
        <f t="shared" si="4"/>
        <v>-4.2614179865115967E-2</v>
      </c>
      <c r="M43" s="35">
        <v>31587980000000</v>
      </c>
      <c r="N43" s="34">
        <v>92450823000000</v>
      </c>
      <c r="O43" s="52">
        <f t="shared" si="5"/>
        <v>0.34167332398977129</v>
      </c>
      <c r="P43" s="36">
        <v>45379</v>
      </c>
      <c r="Q43" s="37">
        <v>19700</v>
      </c>
      <c r="R43" s="37">
        <v>20000</v>
      </c>
      <c r="S43" s="37">
        <v>19850</v>
      </c>
      <c r="T43" s="37">
        <v>19900</v>
      </c>
      <c r="U43" s="37">
        <v>20000</v>
      </c>
      <c r="V43" s="37">
        <v>20025</v>
      </c>
      <c r="W43" s="37">
        <v>19900</v>
      </c>
      <c r="X43" s="37">
        <v>19675</v>
      </c>
      <c r="Y43" s="37">
        <v>19575</v>
      </c>
      <c r="Z43" s="37">
        <v>19550</v>
      </c>
      <c r="AA43" s="37">
        <v>19975</v>
      </c>
      <c r="AB43" s="37">
        <v>19950</v>
      </c>
      <c r="AC43" s="37">
        <v>7331.13</v>
      </c>
      <c r="AD43" s="37">
        <v>7338.35</v>
      </c>
      <c r="AE43" s="37">
        <v>7350.15</v>
      </c>
      <c r="AF43" s="37">
        <v>7377.76</v>
      </c>
      <c r="AG43" s="37">
        <v>7365.66</v>
      </c>
      <c r="AH43" s="37">
        <v>7310.09</v>
      </c>
      <c r="AI43" s="37">
        <v>7288.81</v>
      </c>
      <c r="AJ43" s="37">
        <v>7205.06</v>
      </c>
      <c r="AK43" s="37">
        <v>7236.98</v>
      </c>
      <c r="AL43" s="37">
        <v>7166.84</v>
      </c>
      <c r="AM43" s="37">
        <v>7254.4</v>
      </c>
      <c r="AN43" s="37">
        <v>7286.88</v>
      </c>
      <c r="AO43" s="38">
        <f t="shared" si="13"/>
        <v>1.5228426395939087E-2</v>
      </c>
      <c r="AP43" s="38">
        <f t="shared" si="13"/>
        <v>-7.4999999999999997E-3</v>
      </c>
      <c r="AQ43" s="38">
        <f t="shared" si="13"/>
        <v>2.5188916876574307E-3</v>
      </c>
      <c r="AR43" s="38">
        <f t="shared" si="13"/>
        <v>5.0251256281407036E-3</v>
      </c>
      <c r="AS43" s="38">
        <f t="shared" si="13"/>
        <v>1.25E-3</v>
      </c>
      <c r="AT43" s="38">
        <f t="shared" si="13"/>
        <v>-6.2421972534332081E-3</v>
      </c>
      <c r="AU43" s="38">
        <f t="shared" si="6"/>
        <v>1.1435832274459974E-2</v>
      </c>
      <c r="AV43" s="38">
        <f t="shared" si="6"/>
        <v>5.108556832694764E-3</v>
      </c>
      <c r="AW43" s="38">
        <f t="shared" si="6"/>
        <v>1.2787723785166241E-3</v>
      </c>
      <c r="AX43" s="38">
        <f t="shared" si="6"/>
        <v>-2.1276595744680851E-2</v>
      </c>
      <c r="AY43" s="38">
        <f t="shared" si="6"/>
        <v>1.2531328320802004E-3</v>
      </c>
      <c r="AZ43" s="39">
        <f t="shared" si="7"/>
        <v>8.0799450313747273E-3</v>
      </c>
      <c r="BA43" s="38">
        <f t="shared" si="14"/>
        <v>9.8484135460703251E-4</v>
      </c>
      <c r="BB43" s="38">
        <f t="shared" si="14"/>
        <v>1.607990897136178E-3</v>
      </c>
      <c r="BC43" s="38">
        <f t="shared" si="14"/>
        <v>3.7563859240968664E-3</v>
      </c>
      <c r="BD43" s="38">
        <f t="shared" si="14"/>
        <v>-1.6400641929258154E-3</v>
      </c>
      <c r="BE43" s="38">
        <f t="shared" si="14"/>
        <v>-7.5444698777841646E-3</v>
      </c>
      <c r="BF43" s="38">
        <f t="shared" si="14"/>
        <v>-2.9110448708565481E-3</v>
      </c>
      <c r="BG43" s="38">
        <f t="shared" si="8"/>
        <v>1.1623775513319804E-2</v>
      </c>
      <c r="BH43" s="38">
        <f t="shared" si="8"/>
        <v>-4.4106795928687331E-3</v>
      </c>
      <c r="BI43" s="38">
        <f t="shared" si="8"/>
        <v>9.7867400416361203E-3</v>
      </c>
      <c r="BJ43" s="38">
        <f t="shared" si="8"/>
        <v>-1.2069916188795696E-2</v>
      </c>
      <c r="BK43" s="38">
        <f t="shared" si="8"/>
        <v>-4.4573260435193766E-3</v>
      </c>
      <c r="BL43" s="39">
        <f t="shared" si="9"/>
        <v>-5.2737670359543319E-3</v>
      </c>
      <c r="BM43" s="40">
        <f t="shared" si="10"/>
        <v>1.3353712067329059E-2</v>
      </c>
      <c r="BN43" s="41">
        <v>2767</v>
      </c>
      <c r="BO43" s="41"/>
      <c r="BP43" s="42">
        <f>(BN43-BN42)/BN42</f>
        <v>0.91487889273356404</v>
      </c>
      <c r="BQ43" s="52">
        <f t="shared" si="11"/>
        <v>-5.7165257989946677E-2</v>
      </c>
      <c r="BR43" s="43">
        <v>2</v>
      </c>
      <c r="BS43" s="43">
        <v>4</v>
      </c>
      <c r="BT43" s="43">
        <v>100</v>
      </c>
      <c r="BU43" s="54">
        <f t="shared" si="12"/>
        <v>50</v>
      </c>
    </row>
    <row r="44" spans="1:73" x14ac:dyDescent="0.25">
      <c r="A44" s="44">
        <v>14</v>
      </c>
      <c r="B44" s="44" t="s">
        <v>64</v>
      </c>
      <c r="C44" s="44" t="s">
        <v>65</v>
      </c>
      <c r="D44" s="31">
        <v>2021</v>
      </c>
      <c r="E44" s="34">
        <v>57824000000</v>
      </c>
      <c r="F44" s="34">
        <v>7558000000</v>
      </c>
      <c r="G44" s="34">
        <v>0</v>
      </c>
      <c r="H44" s="34">
        <f t="shared" si="2"/>
        <v>7558000000</v>
      </c>
      <c r="I44" s="34">
        <v>239245000000</v>
      </c>
      <c r="J44" s="34">
        <v>2034452000000</v>
      </c>
      <c r="K44" s="35">
        <f t="shared" si="3"/>
        <v>173863000000</v>
      </c>
      <c r="L44" s="52">
        <f t="shared" si="4"/>
        <v>8.5459376775662441E-2</v>
      </c>
      <c r="M44" s="35">
        <v>958764000000</v>
      </c>
      <c r="N44" s="34">
        <v>2034452000000</v>
      </c>
      <c r="O44" s="52">
        <f t="shared" si="5"/>
        <v>0.47126400622870435</v>
      </c>
      <c r="P44" s="36">
        <v>44676</v>
      </c>
      <c r="Q44" s="37">
        <v>224</v>
      </c>
      <c r="R44" s="37">
        <v>232</v>
      </c>
      <c r="S44" s="37">
        <v>226</v>
      </c>
      <c r="T44" s="37">
        <v>212</v>
      </c>
      <c r="U44" s="37">
        <v>220</v>
      </c>
      <c r="V44" s="37">
        <v>206</v>
      </c>
      <c r="W44" s="37">
        <v>192</v>
      </c>
      <c r="X44" s="37">
        <v>198</v>
      </c>
      <c r="Y44" s="37">
        <v>194</v>
      </c>
      <c r="Z44" s="37">
        <v>190</v>
      </c>
      <c r="AA44" s="37">
        <v>177</v>
      </c>
      <c r="AB44" s="37">
        <v>169</v>
      </c>
      <c r="AC44" s="37">
        <v>7235.53</v>
      </c>
      <c r="AD44" s="37">
        <v>7275.29</v>
      </c>
      <c r="AE44" s="37">
        <v>7199.23</v>
      </c>
      <c r="AF44" s="37">
        <v>7227.36</v>
      </c>
      <c r="AG44" s="37">
        <v>7276.19</v>
      </c>
      <c r="AH44" s="37">
        <v>7225.61</v>
      </c>
      <c r="AI44" s="37">
        <v>7215.98</v>
      </c>
      <c r="AJ44" s="37">
        <v>7232.15</v>
      </c>
      <c r="AK44" s="37">
        <v>7196.76</v>
      </c>
      <c r="AL44" s="37">
        <v>7228.91</v>
      </c>
      <c r="AM44" s="37">
        <v>6909.75</v>
      </c>
      <c r="AN44" s="37">
        <v>6819.79</v>
      </c>
      <c r="AO44" s="38">
        <f t="shared" si="13"/>
        <v>3.5714285714285712E-2</v>
      </c>
      <c r="AP44" s="38">
        <f t="shared" si="13"/>
        <v>-2.5862068965517241E-2</v>
      </c>
      <c r="AQ44" s="38">
        <f t="shared" si="13"/>
        <v>-6.1946902654867256E-2</v>
      </c>
      <c r="AR44" s="38">
        <f t="shared" si="13"/>
        <v>3.7735849056603772E-2</v>
      </c>
      <c r="AS44" s="38">
        <f t="shared" si="13"/>
        <v>-6.363636363636363E-2</v>
      </c>
      <c r="AT44" s="38">
        <f t="shared" si="13"/>
        <v>-6.7961165048543687E-2</v>
      </c>
      <c r="AU44" s="38">
        <f t="shared" si="6"/>
        <v>-3.0303030303030304E-2</v>
      </c>
      <c r="AV44" s="38">
        <f t="shared" si="6"/>
        <v>2.0618556701030927E-2</v>
      </c>
      <c r="AW44" s="38">
        <f t="shared" si="6"/>
        <v>2.1052631578947368E-2</v>
      </c>
      <c r="AX44" s="38">
        <f t="shared" si="6"/>
        <v>7.3446327683615822E-2</v>
      </c>
      <c r="AY44" s="38">
        <f t="shared" si="6"/>
        <v>4.7337278106508875E-2</v>
      </c>
      <c r="AZ44" s="39">
        <f t="shared" si="7"/>
        <v>-1.3804601767329623E-2</v>
      </c>
      <c r="BA44" s="38">
        <f t="shared" si="14"/>
        <v>5.495105403474275E-3</v>
      </c>
      <c r="BB44" s="38">
        <f t="shared" si="14"/>
        <v>-1.0454566072280335E-2</v>
      </c>
      <c r="BC44" s="38">
        <f t="shared" si="14"/>
        <v>3.9073623151364952E-3</v>
      </c>
      <c r="BD44" s="38">
        <f t="shared" si="14"/>
        <v>6.7562706161032422E-3</v>
      </c>
      <c r="BE44" s="38">
        <f t="shared" si="14"/>
        <v>-6.9514402455130957E-3</v>
      </c>
      <c r="BF44" s="38">
        <f t="shared" si="14"/>
        <v>-1.3327594486832405E-3</v>
      </c>
      <c r="BG44" s="38">
        <f t="shared" si="8"/>
        <v>-2.2358496436053004E-3</v>
      </c>
      <c r="BH44" s="38">
        <f t="shared" si="8"/>
        <v>4.9174906485695532E-3</v>
      </c>
      <c r="BI44" s="38">
        <f t="shared" si="8"/>
        <v>-4.4474201504790672E-3</v>
      </c>
      <c r="BJ44" s="38">
        <f t="shared" si="8"/>
        <v>4.6189804262093397E-2</v>
      </c>
      <c r="BK44" s="38">
        <f t="shared" si="8"/>
        <v>1.319102201094169E-2</v>
      </c>
      <c r="BL44" s="39">
        <f t="shared" si="9"/>
        <v>5.5035019695757609E-2</v>
      </c>
      <c r="BM44" s="40">
        <f t="shared" si="10"/>
        <v>-6.8839621463087225E-2</v>
      </c>
      <c r="BN44" s="41">
        <v>2</v>
      </c>
      <c r="BO44" s="41">
        <v>-30</v>
      </c>
      <c r="BP44" s="42">
        <f>(BN44-BO44)/BO44</f>
        <v>-1.0666666666666667</v>
      </c>
      <c r="BQ44" s="52">
        <f t="shared" si="11"/>
        <v>0.12608683262164427</v>
      </c>
      <c r="BR44" s="43">
        <v>1</v>
      </c>
      <c r="BS44" s="43">
        <v>3</v>
      </c>
      <c r="BT44" s="43">
        <v>100</v>
      </c>
      <c r="BU44" s="54">
        <f t="shared" si="12"/>
        <v>33.333333333333329</v>
      </c>
    </row>
    <row r="45" spans="1:73" x14ac:dyDescent="0.25">
      <c r="A45" s="44"/>
      <c r="B45" s="44"/>
      <c r="C45" s="44"/>
      <c r="D45" s="45">
        <v>2022</v>
      </c>
      <c r="E45" s="34">
        <v>136889000000</v>
      </c>
      <c r="F45" s="34">
        <v>8237000000</v>
      </c>
      <c r="G45" s="34">
        <v>0</v>
      </c>
      <c r="H45" s="34">
        <f t="shared" si="2"/>
        <v>8237000000</v>
      </c>
      <c r="I45" s="34">
        <v>178681000000</v>
      </c>
      <c r="J45" s="34">
        <v>2045406000000</v>
      </c>
      <c r="K45" s="35">
        <f t="shared" si="3"/>
        <v>33555000000</v>
      </c>
      <c r="L45" s="52">
        <f t="shared" si="4"/>
        <v>1.6405056013329384E-2</v>
      </c>
      <c r="M45" s="35">
        <v>892864000000</v>
      </c>
      <c r="N45" s="34">
        <v>2045406000000</v>
      </c>
      <c r="O45" s="52">
        <f t="shared" si="5"/>
        <v>0.43652164900269191</v>
      </c>
      <c r="P45" s="36">
        <v>45015</v>
      </c>
      <c r="Q45" s="37">
        <v>87</v>
      </c>
      <c r="R45" s="37">
        <v>88</v>
      </c>
      <c r="S45" s="37">
        <v>90</v>
      </c>
      <c r="T45" s="37">
        <v>98</v>
      </c>
      <c r="U45" s="37">
        <v>95</v>
      </c>
      <c r="V45" s="37">
        <v>96</v>
      </c>
      <c r="W45" s="37">
        <v>94</v>
      </c>
      <c r="X45" s="37">
        <v>95</v>
      </c>
      <c r="Y45" s="37">
        <v>103</v>
      </c>
      <c r="Z45" s="37">
        <v>100</v>
      </c>
      <c r="AA45" s="37">
        <v>102</v>
      </c>
      <c r="AB45" s="37">
        <v>101</v>
      </c>
      <c r="AC45" s="37">
        <v>6612.49</v>
      </c>
      <c r="AD45" s="37">
        <v>6691.61</v>
      </c>
      <c r="AE45" s="37">
        <v>6762.25</v>
      </c>
      <c r="AF45" s="37">
        <v>6708.93</v>
      </c>
      <c r="AG45" s="37">
        <v>6760.33</v>
      </c>
      <c r="AH45" s="37">
        <v>6839.44</v>
      </c>
      <c r="AI45" s="37">
        <v>6808.95</v>
      </c>
      <c r="AJ45" s="37">
        <v>6805.28</v>
      </c>
      <c r="AK45" s="37">
        <v>6827.17</v>
      </c>
      <c r="AL45" s="37">
        <v>6833.18</v>
      </c>
      <c r="AM45" s="37">
        <v>6819.67</v>
      </c>
      <c r="AN45" s="37">
        <v>6792.77</v>
      </c>
      <c r="AO45" s="38">
        <f t="shared" si="13"/>
        <v>1.1494252873563218E-2</v>
      </c>
      <c r="AP45" s="38">
        <f t="shared" si="13"/>
        <v>2.2727272727272728E-2</v>
      </c>
      <c r="AQ45" s="38">
        <f t="shared" si="13"/>
        <v>8.8888888888888892E-2</v>
      </c>
      <c r="AR45" s="38">
        <f t="shared" si="13"/>
        <v>-3.0612244897959183E-2</v>
      </c>
      <c r="AS45" s="38">
        <f t="shared" si="13"/>
        <v>1.0526315789473684E-2</v>
      </c>
      <c r="AT45" s="38">
        <f t="shared" si="13"/>
        <v>-2.0833333333333332E-2</v>
      </c>
      <c r="AU45" s="38">
        <f t="shared" si="6"/>
        <v>-1.0526315789473684E-2</v>
      </c>
      <c r="AV45" s="38">
        <f t="shared" si="6"/>
        <v>-7.7669902912621352E-2</v>
      </c>
      <c r="AW45" s="38">
        <f t="shared" si="6"/>
        <v>0.03</v>
      </c>
      <c r="AX45" s="38">
        <f t="shared" si="6"/>
        <v>-1.9607843137254902E-2</v>
      </c>
      <c r="AY45" s="38">
        <f t="shared" si="6"/>
        <v>9.9009900990099011E-3</v>
      </c>
      <c r="AZ45" s="39">
        <f t="shared" si="7"/>
        <v>1.4288080307565973E-2</v>
      </c>
      <c r="BA45" s="38">
        <f t="shared" si="14"/>
        <v>1.1965235486178413E-2</v>
      </c>
      <c r="BB45" s="38">
        <f t="shared" si="14"/>
        <v>1.0556502844606953E-2</v>
      </c>
      <c r="BC45" s="38">
        <f t="shared" si="14"/>
        <v>-7.8849495360271676E-3</v>
      </c>
      <c r="BD45" s="38">
        <f t="shared" si="14"/>
        <v>7.6614303622186599E-3</v>
      </c>
      <c r="BE45" s="38">
        <f t="shared" si="14"/>
        <v>1.1702091465949098E-2</v>
      </c>
      <c r="BF45" s="38">
        <f t="shared" si="14"/>
        <v>-4.4579673189617548E-3</v>
      </c>
      <c r="BG45" s="38">
        <f t="shared" si="8"/>
        <v>5.3928714174877055E-4</v>
      </c>
      <c r="BH45" s="38">
        <f t="shared" si="8"/>
        <v>-3.206306566263961E-3</v>
      </c>
      <c r="BI45" s="38">
        <f t="shared" si="8"/>
        <v>-8.7953193096043398E-4</v>
      </c>
      <c r="BJ45" s="38">
        <f t="shared" si="8"/>
        <v>1.9810342729193963E-3</v>
      </c>
      <c r="BK45" s="38">
        <f t="shared" si="8"/>
        <v>3.9600928634415172E-3</v>
      </c>
      <c r="BL45" s="39">
        <f t="shared" si="9"/>
        <v>3.193691908484949E-2</v>
      </c>
      <c r="BM45" s="40">
        <f t="shared" si="10"/>
        <v>-1.7648838777283515E-2</v>
      </c>
      <c r="BN45" s="41">
        <v>12.61</v>
      </c>
      <c r="BO45" s="41"/>
      <c r="BP45" s="42">
        <f>(BN45-BN44)/BN44</f>
        <v>5.3049999999999997</v>
      </c>
      <c r="BQ45" s="52">
        <f t="shared" si="11"/>
        <v>-1.5702514378375783E-2</v>
      </c>
      <c r="BR45" s="43">
        <v>1</v>
      </c>
      <c r="BS45" s="43">
        <v>3</v>
      </c>
      <c r="BT45" s="43">
        <v>100</v>
      </c>
      <c r="BU45" s="54">
        <f t="shared" si="12"/>
        <v>33.333333333333329</v>
      </c>
    </row>
    <row r="46" spans="1:73" x14ac:dyDescent="0.25">
      <c r="A46" s="44"/>
      <c r="B46" s="44"/>
      <c r="C46" s="44"/>
      <c r="D46" s="46">
        <v>2023</v>
      </c>
      <c r="E46" s="34">
        <v>44427000000</v>
      </c>
      <c r="F46" s="34">
        <v>10972000000</v>
      </c>
      <c r="G46" s="34">
        <v>0</v>
      </c>
      <c r="H46" s="34">
        <f t="shared" si="2"/>
        <v>10972000000</v>
      </c>
      <c r="I46" s="34">
        <v>260191000000</v>
      </c>
      <c r="J46" s="34">
        <v>2118200000000</v>
      </c>
      <c r="K46" s="35">
        <f t="shared" si="3"/>
        <v>204792000000</v>
      </c>
      <c r="L46" s="52">
        <f t="shared" si="4"/>
        <v>9.668208856576338E-2</v>
      </c>
      <c r="M46" s="35">
        <v>949928000000</v>
      </c>
      <c r="N46" s="34">
        <v>2118200000000</v>
      </c>
      <c r="O46" s="52">
        <f t="shared" si="5"/>
        <v>0.44846001321877066</v>
      </c>
      <c r="P46" s="36">
        <v>45379</v>
      </c>
      <c r="Q46" s="37">
        <v>100</v>
      </c>
      <c r="R46" s="37">
        <v>101</v>
      </c>
      <c r="S46" s="37">
        <v>99</v>
      </c>
      <c r="T46" s="37">
        <v>98</v>
      </c>
      <c r="U46" s="37">
        <v>98</v>
      </c>
      <c r="V46" s="37">
        <v>97</v>
      </c>
      <c r="W46" s="37">
        <v>96</v>
      </c>
      <c r="X46" s="37">
        <v>93</v>
      </c>
      <c r="Y46" s="37">
        <v>94</v>
      </c>
      <c r="Z46" s="37">
        <v>95</v>
      </c>
      <c r="AA46" s="37">
        <v>85</v>
      </c>
      <c r="AB46" s="37">
        <v>85</v>
      </c>
      <c r="AC46" s="37">
        <v>7331.13</v>
      </c>
      <c r="AD46" s="37">
        <v>7338.35</v>
      </c>
      <c r="AE46" s="37">
        <v>7350.15</v>
      </c>
      <c r="AF46" s="37">
        <v>7377.76</v>
      </c>
      <c r="AG46" s="37">
        <v>7365.66</v>
      </c>
      <c r="AH46" s="37">
        <v>7310.09</v>
      </c>
      <c r="AI46" s="37">
        <v>7288.81</v>
      </c>
      <c r="AJ46" s="37">
        <v>7205.06</v>
      </c>
      <c r="AK46" s="37">
        <v>7236.98</v>
      </c>
      <c r="AL46" s="37">
        <v>7166.84</v>
      </c>
      <c r="AM46" s="37">
        <v>7254.4</v>
      </c>
      <c r="AN46" s="37">
        <v>7286.88</v>
      </c>
      <c r="AO46" s="38">
        <f t="shared" si="13"/>
        <v>0.01</v>
      </c>
      <c r="AP46" s="38">
        <f t="shared" si="13"/>
        <v>-1.9801980198019802E-2</v>
      </c>
      <c r="AQ46" s="38">
        <f t="shared" si="13"/>
        <v>-1.0101010101010102E-2</v>
      </c>
      <c r="AR46" s="38">
        <f t="shared" si="13"/>
        <v>0</v>
      </c>
      <c r="AS46" s="38">
        <f t="shared" si="13"/>
        <v>-1.020408163265306E-2</v>
      </c>
      <c r="AT46" s="38">
        <f t="shared" si="13"/>
        <v>-1.0309278350515464E-2</v>
      </c>
      <c r="AU46" s="38">
        <f t="shared" si="6"/>
        <v>3.2258064516129031E-2</v>
      </c>
      <c r="AV46" s="38">
        <f t="shared" si="6"/>
        <v>-1.0638297872340425E-2</v>
      </c>
      <c r="AW46" s="38">
        <f t="shared" si="6"/>
        <v>-1.0526315789473684E-2</v>
      </c>
      <c r="AX46" s="38">
        <f t="shared" si="6"/>
        <v>0.11764705882352941</v>
      </c>
      <c r="AY46" s="38">
        <f t="shared" si="6"/>
        <v>0</v>
      </c>
      <c r="AZ46" s="39">
        <f t="shared" si="7"/>
        <v>8.8324159395645904E-2</v>
      </c>
      <c r="BA46" s="38">
        <f t="shared" si="14"/>
        <v>9.8484135460703251E-4</v>
      </c>
      <c r="BB46" s="38">
        <f t="shared" si="14"/>
        <v>1.607990897136178E-3</v>
      </c>
      <c r="BC46" s="38">
        <f t="shared" si="14"/>
        <v>3.7563859240968664E-3</v>
      </c>
      <c r="BD46" s="38">
        <f t="shared" si="14"/>
        <v>-1.6400641929258154E-3</v>
      </c>
      <c r="BE46" s="38">
        <f t="shared" si="14"/>
        <v>-7.5444698777841646E-3</v>
      </c>
      <c r="BF46" s="38">
        <f t="shared" si="14"/>
        <v>-2.9110448708565481E-3</v>
      </c>
      <c r="BG46" s="38">
        <f t="shared" si="8"/>
        <v>1.1623775513319804E-2</v>
      </c>
      <c r="BH46" s="38">
        <f t="shared" si="8"/>
        <v>-4.4106795928687331E-3</v>
      </c>
      <c r="BI46" s="38">
        <f t="shared" si="8"/>
        <v>9.7867400416361203E-3</v>
      </c>
      <c r="BJ46" s="38">
        <f t="shared" si="8"/>
        <v>-1.2069916188795696E-2</v>
      </c>
      <c r="BK46" s="38">
        <f t="shared" si="8"/>
        <v>-4.4573260435193766E-3</v>
      </c>
      <c r="BL46" s="39">
        <f t="shared" si="9"/>
        <v>-5.2737670359543319E-3</v>
      </c>
      <c r="BM46" s="40">
        <f t="shared" si="10"/>
        <v>9.359792643160024E-2</v>
      </c>
      <c r="BN46" s="41">
        <v>0.36</v>
      </c>
      <c r="BO46" s="41"/>
      <c r="BP46" s="42">
        <f>(BN46-BN45)/BN45</f>
        <v>-0.97145122918318794</v>
      </c>
      <c r="BQ46" s="52">
        <f t="shared" si="11"/>
        <v>-2.8766165085916652E-2</v>
      </c>
      <c r="BR46" s="43">
        <v>1</v>
      </c>
      <c r="BS46" s="43">
        <v>3</v>
      </c>
      <c r="BT46" s="43">
        <v>100</v>
      </c>
      <c r="BU46" s="54">
        <f t="shared" si="12"/>
        <v>33.333333333333329</v>
      </c>
    </row>
    <row r="47" spans="1:73" x14ac:dyDescent="0.25">
      <c r="A47" s="44">
        <v>15</v>
      </c>
      <c r="B47" s="44" t="s">
        <v>66</v>
      </c>
      <c r="C47" s="44" t="s">
        <v>67</v>
      </c>
      <c r="D47" s="31">
        <v>2021</v>
      </c>
      <c r="E47" s="34">
        <v>8717154000000</v>
      </c>
      <c r="F47" s="34">
        <v>1180156000000</v>
      </c>
      <c r="G47" s="34">
        <v>0</v>
      </c>
      <c r="H47" s="34">
        <f t="shared" si="2"/>
        <v>1180156000000</v>
      </c>
      <c r="I47" s="34">
        <v>10302406000000</v>
      </c>
      <c r="J47" s="34">
        <v>53090428000000</v>
      </c>
      <c r="K47" s="35">
        <f t="shared" si="3"/>
        <v>405096000000</v>
      </c>
      <c r="L47" s="52">
        <f t="shared" si="4"/>
        <v>7.6303020197915905E-3</v>
      </c>
      <c r="M47" s="35">
        <v>23899022000000</v>
      </c>
      <c r="N47" s="34">
        <v>53090428000000</v>
      </c>
      <c r="O47" s="52">
        <f t="shared" si="5"/>
        <v>0.45015689080525023</v>
      </c>
      <c r="P47" s="36">
        <v>44643</v>
      </c>
      <c r="Q47" s="37">
        <v>920</v>
      </c>
      <c r="R47" s="37">
        <v>935</v>
      </c>
      <c r="S47" s="37">
        <v>925</v>
      </c>
      <c r="T47" s="37">
        <v>900</v>
      </c>
      <c r="U47" s="37">
        <v>910</v>
      </c>
      <c r="V47" s="37">
        <v>915</v>
      </c>
      <c r="W47" s="37">
        <v>920</v>
      </c>
      <c r="X47" s="37">
        <v>930</v>
      </c>
      <c r="Y47" s="37">
        <v>910</v>
      </c>
      <c r="Z47" s="37">
        <v>915</v>
      </c>
      <c r="AA47" s="37">
        <v>910</v>
      </c>
      <c r="AB47" s="37">
        <v>925</v>
      </c>
      <c r="AC47" s="37">
        <v>6918.19</v>
      </c>
      <c r="AD47" s="37">
        <v>6992.4</v>
      </c>
      <c r="AE47" s="37">
        <v>6964.38</v>
      </c>
      <c r="AF47" s="37">
        <v>6954.96</v>
      </c>
      <c r="AG47" s="37">
        <v>6955.18</v>
      </c>
      <c r="AH47" s="37">
        <v>7000.82</v>
      </c>
      <c r="AI47" s="37">
        <v>6996.12</v>
      </c>
      <c r="AJ47" s="37">
        <v>7049.69</v>
      </c>
      <c r="AK47" s="37">
        <v>7002.53</v>
      </c>
      <c r="AL47" s="37">
        <v>7049.6</v>
      </c>
      <c r="AM47" s="37">
        <v>7011.69</v>
      </c>
      <c r="AN47" s="37">
        <v>7053.19</v>
      </c>
      <c r="AO47" s="38">
        <f t="shared" si="13"/>
        <v>1.6304347826086956E-2</v>
      </c>
      <c r="AP47" s="38">
        <f t="shared" si="13"/>
        <v>-1.06951871657754E-2</v>
      </c>
      <c r="AQ47" s="38">
        <f t="shared" si="13"/>
        <v>-2.7027027027027029E-2</v>
      </c>
      <c r="AR47" s="38">
        <f t="shared" si="13"/>
        <v>1.1111111111111112E-2</v>
      </c>
      <c r="AS47" s="38">
        <f t="shared" si="13"/>
        <v>5.4945054945054949E-3</v>
      </c>
      <c r="AT47" s="38">
        <f t="shared" si="13"/>
        <v>5.4644808743169399E-3</v>
      </c>
      <c r="AU47" s="38">
        <f t="shared" si="6"/>
        <v>-1.0752688172043012E-2</v>
      </c>
      <c r="AV47" s="38">
        <f t="shared" si="6"/>
        <v>2.197802197802198E-2</v>
      </c>
      <c r="AW47" s="38">
        <f t="shared" si="6"/>
        <v>-5.4644808743169399E-3</v>
      </c>
      <c r="AX47" s="38">
        <f t="shared" si="6"/>
        <v>5.4945054945054949E-3</v>
      </c>
      <c r="AY47" s="38">
        <f t="shared" si="6"/>
        <v>-1.6216216216216217E-2</v>
      </c>
      <c r="AZ47" s="39">
        <f t="shared" si="7"/>
        <v>-4.3086266768306188E-3</v>
      </c>
      <c r="BA47" s="38">
        <f t="shared" si="14"/>
        <v>1.0726794147024011E-2</v>
      </c>
      <c r="BB47" s="38">
        <f t="shared" si="14"/>
        <v>-4.0072078256391981E-3</v>
      </c>
      <c r="BC47" s="38">
        <f t="shared" si="14"/>
        <v>-1.3525970725319515E-3</v>
      </c>
      <c r="BD47" s="38">
        <f t="shared" si="14"/>
        <v>3.1632101406802434E-5</v>
      </c>
      <c r="BE47" s="38">
        <f t="shared" si="14"/>
        <v>6.562015648768172E-3</v>
      </c>
      <c r="BF47" s="38">
        <f t="shared" si="14"/>
        <v>-6.7134992757988607E-4</v>
      </c>
      <c r="BG47" s="38">
        <f t="shared" si="8"/>
        <v>-7.5989156970022384E-3</v>
      </c>
      <c r="BH47" s="38">
        <f t="shared" si="8"/>
        <v>6.7347087409835955E-3</v>
      </c>
      <c r="BI47" s="38">
        <f t="shared" si="8"/>
        <v>-6.6769745801181085E-3</v>
      </c>
      <c r="BJ47" s="38">
        <f t="shared" si="8"/>
        <v>5.4066851215613873E-3</v>
      </c>
      <c r="BK47" s="38">
        <f t="shared" si="8"/>
        <v>-5.883862479246979E-3</v>
      </c>
      <c r="BL47" s="39">
        <f t="shared" si="9"/>
        <v>3.270928177625608E-3</v>
      </c>
      <c r="BM47" s="40">
        <f t="shared" si="10"/>
        <v>-7.5795548544562268E-3</v>
      </c>
      <c r="BN47" s="41">
        <v>61</v>
      </c>
      <c r="BO47" s="41">
        <v>74</v>
      </c>
      <c r="BP47" s="42">
        <f>(BN47-BO47)/BO47</f>
        <v>-0.17567567567567569</v>
      </c>
      <c r="BQ47" s="52">
        <f t="shared" si="11"/>
        <v>0.4168622353253662</v>
      </c>
      <c r="BR47" s="43">
        <v>2</v>
      </c>
      <c r="BS47" s="43">
        <v>4</v>
      </c>
      <c r="BT47" s="43">
        <v>100</v>
      </c>
      <c r="BU47" s="54">
        <f t="shared" si="12"/>
        <v>50</v>
      </c>
    </row>
    <row r="48" spans="1:73" x14ac:dyDescent="0.25">
      <c r="A48" s="44"/>
      <c r="B48" s="44"/>
      <c r="C48" s="44"/>
      <c r="D48" s="45">
        <v>2022</v>
      </c>
      <c r="E48" s="34">
        <v>7854707000000</v>
      </c>
      <c r="F48" s="34">
        <v>1128085000000</v>
      </c>
      <c r="G48" s="34">
        <v>0</v>
      </c>
      <c r="H48" s="34">
        <f t="shared" si="2"/>
        <v>1128085000000</v>
      </c>
      <c r="I48" s="34">
        <v>7355336000000</v>
      </c>
      <c r="J48" s="34">
        <v>54786992000000</v>
      </c>
      <c r="K48" s="35">
        <f t="shared" si="3"/>
        <v>-1627456000000</v>
      </c>
      <c r="L48" s="52">
        <f t="shared" si="4"/>
        <v>-2.9705153369252321E-2</v>
      </c>
      <c r="M48" s="35">
        <v>26616824000000</v>
      </c>
      <c r="N48" s="34">
        <v>54786992000000</v>
      </c>
      <c r="O48" s="52">
        <f t="shared" si="5"/>
        <v>0.48582378824520972</v>
      </c>
      <c r="P48" s="36">
        <v>45015</v>
      </c>
      <c r="Q48" s="37">
        <v>1140</v>
      </c>
      <c r="R48" s="37">
        <v>1155</v>
      </c>
      <c r="S48" s="37">
        <v>1165</v>
      </c>
      <c r="T48" s="37">
        <v>1180</v>
      </c>
      <c r="U48" s="37">
        <v>1200</v>
      </c>
      <c r="V48" s="37">
        <v>1220</v>
      </c>
      <c r="W48" s="37">
        <v>1205</v>
      </c>
      <c r="X48" s="37">
        <v>1125</v>
      </c>
      <c r="Y48" s="37">
        <v>1050</v>
      </c>
      <c r="Z48" s="37">
        <v>1030</v>
      </c>
      <c r="AA48" s="37">
        <v>1025</v>
      </c>
      <c r="AB48" s="37">
        <v>1035</v>
      </c>
      <c r="AC48" s="37">
        <v>6678.24</v>
      </c>
      <c r="AD48" s="37">
        <v>6612.49</v>
      </c>
      <c r="AE48" s="37">
        <v>6691.61</v>
      </c>
      <c r="AF48" s="37">
        <v>6762.25</v>
      </c>
      <c r="AG48" s="37">
        <v>6760.33</v>
      </c>
      <c r="AH48" s="37">
        <v>6839.44</v>
      </c>
      <c r="AI48" s="37">
        <v>6808.95</v>
      </c>
      <c r="AJ48" s="37">
        <v>6805.28</v>
      </c>
      <c r="AK48" s="37">
        <v>6827.17</v>
      </c>
      <c r="AL48" s="37">
        <v>6833.18</v>
      </c>
      <c r="AM48" s="37">
        <v>6819.67</v>
      </c>
      <c r="AN48" s="37">
        <v>6792.77</v>
      </c>
      <c r="AO48" s="38">
        <f t="shared" si="13"/>
        <v>1.3157894736842105E-2</v>
      </c>
      <c r="AP48" s="38">
        <f t="shared" si="13"/>
        <v>8.658008658008658E-3</v>
      </c>
      <c r="AQ48" s="38">
        <f t="shared" si="13"/>
        <v>1.2875536480686695E-2</v>
      </c>
      <c r="AR48" s="38">
        <f t="shared" si="13"/>
        <v>1.6949152542372881E-2</v>
      </c>
      <c r="AS48" s="38">
        <f t="shared" si="13"/>
        <v>1.6666666666666666E-2</v>
      </c>
      <c r="AT48" s="38">
        <f t="shared" si="13"/>
        <v>-1.2295081967213115E-2</v>
      </c>
      <c r="AU48" s="38">
        <f t="shared" si="6"/>
        <v>7.1111111111111111E-2</v>
      </c>
      <c r="AV48" s="38">
        <f t="shared" si="6"/>
        <v>7.1428571428571425E-2</v>
      </c>
      <c r="AW48" s="38">
        <f t="shared" si="6"/>
        <v>1.9417475728155338E-2</v>
      </c>
      <c r="AX48" s="38">
        <f t="shared" si="6"/>
        <v>4.8780487804878049E-3</v>
      </c>
      <c r="AY48" s="38">
        <f t="shared" si="6"/>
        <v>-9.6618357487922701E-3</v>
      </c>
      <c r="AZ48" s="39">
        <f t="shared" si="7"/>
        <v>0.2131855484168973</v>
      </c>
      <c r="BA48" s="38">
        <f t="shared" si="14"/>
        <v>-9.8454083710678257E-3</v>
      </c>
      <c r="BB48" s="38">
        <f t="shared" si="14"/>
        <v>1.1965235486178413E-2</v>
      </c>
      <c r="BC48" s="38">
        <f t="shared" si="14"/>
        <v>1.0556502844606953E-2</v>
      </c>
      <c r="BD48" s="38">
        <f t="shared" si="14"/>
        <v>-2.8392916558838739E-4</v>
      </c>
      <c r="BE48" s="38">
        <f t="shared" si="14"/>
        <v>1.1702091465949098E-2</v>
      </c>
      <c r="BF48" s="38">
        <f t="shared" si="14"/>
        <v>-4.4579673189617548E-3</v>
      </c>
      <c r="BG48" s="38">
        <f t="shared" si="8"/>
        <v>5.3928714174877055E-4</v>
      </c>
      <c r="BH48" s="38">
        <f t="shared" si="8"/>
        <v>-3.206306566263961E-3</v>
      </c>
      <c r="BI48" s="38">
        <f t="shared" si="8"/>
        <v>-8.7953193096043398E-4</v>
      </c>
      <c r="BJ48" s="38">
        <f t="shared" si="8"/>
        <v>1.9810342729193963E-3</v>
      </c>
      <c r="BK48" s="38">
        <f t="shared" si="8"/>
        <v>3.9600928634415172E-3</v>
      </c>
      <c r="BL48" s="39">
        <f t="shared" si="9"/>
        <v>2.203110072200179E-2</v>
      </c>
      <c r="BM48" s="40">
        <f t="shared" si="10"/>
        <v>0.19115444769489551</v>
      </c>
      <c r="BN48" s="41">
        <v>54</v>
      </c>
      <c r="BO48" s="41"/>
      <c r="BP48" s="42">
        <f>(BN48-BN47)/BN47</f>
        <v>-0.11475409836065574</v>
      </c>
      <c r="BQ48" s="52">
        <f t="shared" si="11"/>
        <v>-1.0936554727698038</v>
      </c>
      <c r="BR48" s="43">
        <v>2</v>
      </c>
      <c r="BS48" s="43">
        <v>4</v>
      </c>
      <c r="BT48" s="43">
        <v>100</v>
      </c>
      <c r="BU48" s="54">
        <f t="shared" si="12"/>
        <v>50</v>
      </c>
    </row>
    <row r="49" spans="1:73" x14ac:dyDescent="0.25">
      <c r="A49" s="44"/>
      <c r="B49" s="44"/>
      <c r="C49" s="44"/>
      <c r="D49" s="46">
        <v>2023</v>
      </c>
      <c r="E49" s="34">
        <v>9607350000000</v>
      </c>
      <c r="F49" s="34">
        <v>1131385000000</v>
      </c>
      <c r="G49" s="34">
        <v>0</v>
      </c>
      <c r="H49" s="34">
        <f t="shared" si="2"/>
        <v>1131385000000</v>
      </c>
      <c r="I49" s="34">
        <v>6282144000000</v>
      </c>
      <c r="J49" s="34">
        <v>55316264000000</v>
      </c>
      <c r="K49" s="35">
        <f t="shared" si="3"/>
        <v>-4456591000000</v>
      </c>
      <c r="L49" s="52">
        <f t="shared" si="4"/>
        <v>-8.056565425315057E-2</v>
      </c>
      <c r="M49" s="35">
        <v>25446411000000</v>
      </c>
      <c r="N49" s="34">
        <v>55316264000000</v>
      </c>
      <c r="O49" s="52">
        <f t="shared" si="5"/>
        <v>0.46001680446098098</v>
      </c>
      <c r="P49" s="36">
        <v>45366</v>
      </c>
      <c r="Q49" s="37">
        <v>850</v>
      </c>
      <c r="R49" s="37">
        <v>850</v>
      </c>
      <c r="S49" s="37">
        <v>855</v>
      </c>
      <c r="T49" s="37">
        <v>855</v>
      </c>
      <c r="U49" s="37">
        <v>850</v>
      </c>
      <c r="V49" s="37">
        <v>855</v>
      </c>
      <c r="W49" s="37">
        <v>835</v>
      </c>
      <c r="X49" s="37">
        <v>835</v>
      </c>
      <c r="Y49" s="37">
        <v>850</v>
      </c>
      <c r="Z49" s="37">
        <v>850</v>
      </c>
      <c r="AA49" s="37">
        <v>850</v>
      </c>
      <c r="AB49" s="37">
        <v>850</v>
      </c>
      <c r="AC49" s="37">
        <v>7247.46</v>
      </c>
      <c r="AD49" s="37">
        <v>7329.8</v>
      </c>
      <c r="AE49" s="37">
        <v>7373.96</v>
      </c>
      <c r="AF49" s="37">
        <v>7381.91</v>
      </c>
      <c r="AG49" s="37">
        <v>7421.21</v>
      </c>
      <c r="AH49" s="37">
        <v>7433.31</v>
      </c>
      <c r="AI49" s="37">
        <v>7328.05</v>
      </c>
      <c r="AJ49" s="37">
        <v>7302.45</v>
      </c>
      <c r="AK49" s="37">
        <v>7336.75</v>
      </c>
      <c r="AL49" s="37">
        <v>7331.13</v>
      </c>
      <c r="AM49" s="37">
        <v>7338.35</v>
      </c>
      <c r="AN49" s="37">
        <v>7350.15</v>
      </c>
      <c r="AO49" s="38">
        <f t="shared" si="13"/>
        <v>0</v>
      </c>
      <c r="AP49" s="38">
        <f t="shared" si="13"/>
        <v>5.8823529411764705E-3</v>
      </c>
      <c r="AQ49" s="38">
        <f t="shared" si="13"/>
        <v>0</v>
      </c>
      <c r="AR49" s="38">
        <f t="shared" si="13"/>
        <v>-5.8479532163742687E-3</v>
      </c>
      <c r="AS49" s="38">
        <f t="shared" si="13"/>
        <v>5.8823529411764705E-3</v>
      </c>
      <c r="AT49" s="38">
        <f t="shared" si="13"/>
        <v>-2.3391812865497075E-2</v>
      </c>
      <c r="AU49" s="38">
        <f t="shared" si="6"/>
        <v>0</v>
      </c>
      <c r="AV49" s="38">
        <f t="shared" si="6"/>
        <v>-1.7647058823529412E-2</v>
      </c>
      <c r="AW49" s="38">
        <f t="shared" si="6"/>
        <v>0</v>
      </c>
      <c r="AX49" s="38">
        <f t="shared" si="6"/>
        <v>0</v>
      </c>
      <c r="AY49" s="38">
        <f t="shared" si="6"/>
        <v>0</v>
      </c>
      <c r="AZ49" s="39">
        <f t="shared" si="7"/>
        <v>-3.5122119023047814E-2</v>
      </c>
      <c r="BA49" s="38">
        <f t="shared" si="14"/>
        <v>1.1361221724576631E-2</v>
      </c>
      <c r="BB49" s="38">
        <f t="shared" si="14"/>
        <v>6.024721001937277E-3</v>
      </c>
      <c r="BC49" s="38">
        <f t="shared" si="14"/>
        <v>1.0781181346250614E-3</v>
      </c>
      <c r="BD49" s="38">
        <f t="shared" si="14"/>
        <v>5.3238254056199794E-3</v>
      </c>
      <c r="BE49" s="38">
        <f t="shared" si="14"/>
        <v>1.6304618788580789E-3</v>
      </c>
      <c r="BF49" s="38">
        <f t="shared" si="14"/>
        <v>-1.4160582566851135E-2</v>
      </c>
      <c r="BG49" s="38">
        <f t="shared" si="8"/>
        <v>3.5056727536649157E-3</v>
      </c>
      <c r="BH49" s="38">
        <f t="shared" si="8"/>
        <v>-4.6750945582172193E-3</v>
      </c>
      <c r="BI49" s="38">
        <f t="shared" si="8"/>
        <v>7.6659396300432416E-4</v>
      </c>
      <c r="BJ49" s="38">
        <f t="shared" si="8"/>
        <v>-9.8387239638341784E-4</v>
      </c>
      <c r="BK49" s="38">
        <f t="shared" si="8"/>
        <v>-1.6054094134132328E-3</v>
      </c>
      <c r="BL49" s="39">
        <f t="shared" si="9"/>
        <v>8.2656559274212598E-3</v>
      </c>
      <c r="BM49" s="40">
        <f t="shared" si="10"/>
        <v>-4.3387774950469075E-2</v>
      </c>
      <c r="BN49" s="41">
        <v>70</v>
      </c>
      <c r="BO49" s="41"/>
      <c r="BP49" s="42">
        <f>(BN49-BN48)/BN48</f>
        <v>0.29629629629629628</v>
      </c>
      <c r="BQ49" s="52">
        <f t="shared" si="11"/>
        <v>-0.36801261545783315</v>
      </c>
      <c r="BR49" s="43">
        <v>2</v>
      </c>
      <c r="BS49" s="43">
        <v>4</v>
      </c>
      <c r="BT49" s="43">
        <v>100</v>
      </c>
      <c r="BU49" s="54">
        <f t="shared" si="12"/>
        <v>50</v>
      </c>
    </row>
    <row r="50" spans="1:73" x14ac:dyDescent="0.25">
      <c r="A50" s="44">
        <v>16</v>
      </c>
      <c r="B50" s="44" t="s">
        <v>68</v>
      </c>
      <c r="C50" s="44" t="s">
        <v>69</v>
      </c>
      <c r="D50" s="31">
        <v>2021</v>
      </c>
      <c r="E50" s="34">
        <v>11673607000000</v>
      </c>
      <c r="F50" s="34">
        <v>329307000000</v>
      </c>
      <c r="G50" s="34">
        <v>0</v>
      </c>
      <c r="H50" s="34">
        <f t="shared" si="2"/>
        <v>329307000000</v>
      </c>
      <c r="I50" s="34">
        <v>7989039000000</v>
      </c>
      <c r="J50" s="34">
        <v>118015311000000</v>
      </c>
      <c r="K50" s="35">
        <f t="shared" si="3"/>
        <v>-4013875000000</v>
      </c>
      <c r="L50" s="52">
        <f t="shared" si="4"/>
        <v>-3.4011476697290571E-2</v>
      </c>
      <c r="M50" s="35">
        <v>63074704000000</v>
      </c>
      <c r="N50" s="34">
        <v>118015311000000</v>
      </c>
      <c r="O50" s="52">
        <f t="shared" si="5"/>
        <v>0.53446204111600404</v>
      </c>
      <c r="P50" s="36">
        <v>44649</v>
      </c>
      <c r="Q50" s="37">
        <v>7450</v>
      </c>
      <c r="R50" s="37">
        <v>7475</v>
      </c>
      <c r="S50" s="37">
        <v>7500</v>
      </c>
      <c r="T50" s="37">
        <v>7550</v>
      </c>
      <c r="U50" s="37">
        <v>7250</v>
      </c>
      <c r="V50" s="37">
        <v>7275</v>
      </c>
      <c r="W50" s="37">
        <v>7300</v>
      </c>
      <c r="X50" s="37">
        <v>7375</v>
      </c>
      <c r="Y50" s="37">
        <v>7350</v>
      </c>
      <c r="Z50" s="37">
        <v>7525</v>
      </c>
      <c r="AA50" s="37">
        <v>7550</v>
      </c>
      <c r="AB50" s="37">
        <v>7575</v>
      </c>
      <c r="AC50" s="37">
        <v>6955.18</v>
      </c>
      <c r="AD50" s="37">
        <v>7000.82</v>
      </c>
      <c r="AE50" s="37">
        <v>6996.12</v>
      </c>
      <c r="AF50" s="37">
        <v>7049.69</v>
      </c>
      <c r="AG50" s="37">
        <v>7002.53</v>
      </c>
      <c r="AH50" s="37">
        <v>7049.6</v>
      </c>
      <c r="AI50" s="37">
        <v>7011.69</v>
      </c>
      <c r="AJ50" s="37">
        <v>7053.19</v>
      </c>
      <c r="AK50" s="37">
        <v>7071.44</v>
      </c>
      <c r="AL50" s="37">
        <v>7078.76</v>
      </c>
      <c r="AM50" s="37">
        <v>7116.22</v>
      </c>
      <c r="AN50" s="37">
        <v>7148.3</v>
      </c>
      <c r="AO50" s="38">
        <f t="shared" si="13"/>
        <v>3.3557046979865771E-3</v>
      </c>
      <c r="AP50" s="38">
        <f t="shared" si="13"/>
        <v>3.3444816053511705E-3</v>
      </c>
      <c r="AQ50" s="38">
        <f t="shared" si="13"/>
        <v>6.6666666666666671E-3</v>
      </c>
      <c r="AR50" s="38">
        <f t="shared" si="13"/>
        <v>-3.9735099337748346E-2</v>
      </c>
      <c r="AS50" s="38">
        <f t="shared" si="13"/>
        <v>3.4482758620689655E-3</v>
      </c>
      <c r="AT50" s="38">
        <f t="shared" si="13"/>
        <v>3.4364261168384879E-3</v>
      </c>
      <c r="AU50" s="38">
        <f t="shared" si="6"/>
        <v>-1.0169491525423728E-2</v>
      </c>
      <c r="AV50" s="38">
        <f t="shared" si="6"/>
        <v>3.4013605442176869E-3</v>
      </c>
      <c r="AW50" s="38">
        <f t="shared" si="6"/>
        <v>-2.3255813953488372E-2</v>
      </c>
      <c r="AX50" s="38">
        <f t="shared" si="6"/>
        <v>-3.3112582781456954E-3</v>
      </c>
      <c r="AY50" s="38">
        <f t="shared" si="6"/>
        <v>-3.3003300330033004E-3</v>
      </c>
      <c r="AZ50" s="39">
        <f t="shared" si="7"/>
        <v>-5.6119077634679881E-2</v>
      </c>
      <c r="BA50" s="38">
        <f t="shared" si="14"/>
        <v>6.562015648768172E-3</v>
      </c>
      <c r="BB50" s="38">
        <f t="shared" si="14"/>
        <v>-6.7134992757988607E-4</v>
      </c>
      <c r="BC50" s="38">
        <f t="shared" si="14"/>
        <v>7.6571013647564233E-3</v>
      </c>
      <c r="BD50" s="38">
        <f t="shared" si="14"/>
        <v>-6.6896558572078855E-3</v>
      </c>
      <c r="BE50" s="38">
        <f t="shared" si="14"/>
        <v>6.7218562433864074E-3</v>
      </c>
      <c r="BF50" s="38">
        <f t="shared" si="14"/>
        <v>-5.3776100771676071E-3</v>
      </c>
      <c r="BG50" s="38">
        <f t="shared" si="8"/>
        <v>-5.883862479246979E-3</v>
      </c>
      <c r="BH50" s="38">
        <f t="shared" si="8"/>
        <v>-2.580803909811863E-3</v>
      </c>
      <c r="BI50" s="38">
        <f t="shared" si="8"/>
        <v>-1.0340794150388794E-3</v>
      </c>
      <c r="BJ50" s="38">
        <f t="shared" si="8"/>
        <v>-5.2640306229992939E-3</v>
      </c>
      <c r="BK50" s="38">
        <f t="shared" si="8"/>
        <v>-4.4877803114027007E-3</v>
      </c>
      <c r="BL50" s="39">
        <f t="shared" si="9"/>
        <v>-1.1048199343544092E-2</v>
      </c>
      <c r="BM50" s="40">
        <f t="shared" si="10"/>
        <v>-4.5070878291135791E-2</v>
      </c>
      <c r="BN50" s="41">
        <v>549</v>
      </c>
      <c r="BO50" s="41">
        <v>565</v>
      </c>
      <c r="BP50" s="42">
        <f>(BN50-BO50)/BO50</f>
        <v>-2.831858407079646E-2</v>
      </c>
      <c r="BQ50" s="52">
        <f t="shared" si="11"/>
        <v>3.9099369521557326</v>
      </c>
      <c r="BR50" s="43">
        <v>3</v>
      </c>
      <c r="BS50" s="43">
        <v>6</v>
      </c>
      <c r="BT50" s="43">
        <v>100</v>
      </c>
      <c r="BU50" s="54">
        <f t="shared" si="12"/>
        <v>50</v>
      </c>
    </row>
    <row r="51" spans="1:73" x14ac:dyDescent="0.25">
      <c r="A51" s="44"/>
      <c r="B51" s="44"/>
      <c r="C51" s="44"/>
      <c r="D51" s="45">
        <v>2022</v>
      </c>
      <c r="E51" s="34">
        <v>13377646000000</v>
      </c>
      <c r="F51" s="34">
        <v>330073000000</v>
      </c>
      <c r="G51" s="34">
        <v>0</v>
      </c>
      <c r="H51" s="34">
        <f t="shared" si="2"/>
        <v>330073000000</v>
      </c>
      <c r="I51" s="34">
        <v>8804494000000</v>
      </c>
      <c r="J51" s="34">
        <v>115305536000000</v>
      </c>
      <c r="K51" s="35">
        <f t="shared" si="3"/>
        <v>-4903225000000</v>
      </c>
      <c r="L51" s="52">
        <f t="shared" si="4"/>
        <v>-4.2523760524386271E-2</v>
      </c>
      <c r="M51" s="35">
        <v>57832529000000</v>
      </c>
      <c r="N51" s="34">
        <v>115305536000000</v>
      </c>
      <c r="O51" s="52">
        <f t="shared" si="5"/>
        <v>0.50155899713262686</v>
      </c>
      <c r="P51" s="36">
        <v>45008</v>
      </c>
      <c r="Q51" s="37">
        <v>9650</v>
      </c>
      <c r="R51" s="37">
        <v>9650</v>
      </c>
      <c r="S51" s="37">
        <v>9325</v>
      </c>
      <c r="T51" s="37">
        <v>9400</v>
      </c>
      <c r="U51" s="37">
        <v>9550</v>
      </c>
      <c r="V51" s="37">
        <v>9625</v>
      </c>
      <c r="W51" s="37">
        <v>9700</v>
      </c>
      <c r="X51" s="37">
        <v>9975</v>
      </c>
      <c r="Y51" s="37">
        <v>9975</v>
      </c>
      <c r="Z51" s="37">
        <v>10100</v>
      </c>
      <c r="AA51" s="37">
        <v>9975</v>
      </c>
      <c r="AB51" s="37">
        <v>9875</v>
      </c>
      <c r="AC51" s="37">
        <v>6786.96</v>
      </c>
      <c r="AD51" s="37">
        <v>6641.81</v>
      </c>
      <c r="AE51" s="37">
        <v>6628.14</v>
      </c>
      <c r="AF51" s="37">
        <v>6565.73</v>
      </c>
      <c r="AG51" s="37">
        <v>6678.24</v>
      </c>
      <c r="AH51" s="37">
        <v>6612.49</v>
      </c>
      <c r="AI51" s="37">
        <v>6691.61</v>
      </c>
      <c r="AJ51" s="37">
        <v>6762.25</v>
      </c>
      <c r="AK51" s="37">
        <v>6708.93</v>
      </c>
      <c r="AL51" s="37">
        <v>6760.33</v>
      </c>
      <c r="AM51" s="37">
        <v>6839.44</v>
      </c>
      <c r="AN51" s="37">
        <v>6808.95</v>
      </c>
      <c r="AO51" s="38">
        <f t="shared" si="13"/>
        <v>0</v>
      </c>
      <c r="AP51" s="38">
        <f t="shared" si="13"/>
        <v>-3.367875647668394E-2</v>
      </c>
      <c r="AQ51" s="38">
        <f t="shared" si="13"/>
        <v>8.0428954423592495E-3</v>
      </c>
      <c r="AR51" s="38">
        <f t="shared" si="13"/>
        <v>1.5957446808510637E-2</v>
      </c>
      <c r="AS51" s="38">
        <f t="shared" si="13"/>
        <v>7.8534031413612562E-3</v>
      </c>
      <c r="AT51" s="38">
        <f t="shared" si="13"/>
        <v>7.7922077922077922E-3</v>
      </c>
      <c r="AU51" s="38">
        <f t="shared" si="6"/>
        <v>-2.7568922305764409E-2</v>
      </c>
      <c r="AV51" s="38">
        <f t="shared" si="6"/>
        <v>0</v>
      </c>
      <c r="AW51" s="38">
        <f t="shared" si="6"/>
        <v>-1.2376237623762377E-2</v>
      </c>
      <c r="AX51" s="38">
        <f t="shared" si="6"/>
        <v>1.2531328320802004E-2</v>
      </c>
      <c r="AY51" s="38">
        <f t="shared" si="6"/>
        <v>1.0126582278481013E-2</v>
      </c>
      <c r="AZ51" s="39">
        <f t="shared" si="7"/>
        <v>-1.1320052622488778E-2</v>
      </c>
      <c r="BA51" s="38">
        <f t="shared" si="14"/>
        <v>-2.1386600186239439E-2</v>
      </c>
      <c r="BB51" s="38">
        <f t="shared" si="14"/>
        <v>-2.0581739013913482E-3</v>
      </c>
      <c r="BC51" s="38">
        <f t="shared" si="14"/>
        <v>-9.4159145703018882E-3</v>
      </c>
      <c r="BD51" s="38">
        <f t="shared" si="14"/>
        <v>1.7135946802564257E-2</v>
      </c>
      <c r="BE51" s="38">
        <f t="shared" si="14"/>
        <v>-9.8454083710678257E-3</v>
      </c>
      <c r="BF51" s="38">
        <f t="shared" si="14"/>
        <v>1.1965235486178413E-2</v>
      </c>
      <c r="BG51" s="38">
        <f t="shared" si="8"/>
        <v>-1.0446227217272406E-2</v>
      </c>
      <c r="BH51" s="38">
        <f t="shared" si="8"/>
        <v>7.9476160878112767E-3</v>
      </c>
      <c r="BI51" s="38">
        <f t="shared" si="8"/>
        <v>-7.6031791347463268E-3</v>
      </c>
      <c r="BJ51" s="38">
        <f t="shared" si="8"/>
        <v>-1.1566736457955576E-2</v>
      </c>
      <c r="BK51" s="38">
        <f t="shared" si="8"/>
        <v>4.4779297835936208E-3</v>
      </c>
      <c r="BL51" s="39">
        <f t="shared" si="9"/>
        <v>-3.0795511678827242E-2</v>
      </c>
      <c r="BM51" s="40">
        <f t="shared" si="10"/>
        <v>1.9475459056338462E-2</v>
      </c>
      <c r="BN51" s="41">
        <v>393</v>
      </c>
      <c r="BO51" s="41"/>
      <c r="BP51" s="42">
        <f>(BN51-BN50)/BN50</f>
        <v>-0.28415300546448086</v>
      </c>
      <c r="BQ51" s="52">
        <f t="shared" si="11"/>
        <v>0.16250942293634735</v>
      </c>
      <c r="BR51" s="43">
        <v>3</v>
      </c>
      <c r="BS51" s="43">
        <v>6</v>
      </c>
      <c r="BT51" s="43">
        <v>100</v>
      </c>
      <c r="BU51" s="54">
        <f t="shared" si="12"/>
        <v>50</v>
      </c>
    </row>
    <row r="52" spans="1:73" x14ac:dyDescent="0.25">
      <c r="A52" s="44"/>
      <c r="B52" s="44"/>
      <c r="C52" s="44"/>
      <c r="D52" s="46">
        <v>2023</v>
      </c>
      <c r="E52" s="34">
        <v>14387607000000</v>
      </c>
      <c r="F52" s="34">
        <v>240716000000</v>
      </c>
      <c r="G52" s="34">
        <v>0</v>
      </c>
      <c r="H52" s="34">
        <f t="shared" si="2"/>
        <v>240716000000</v>
      </c>
      <c r="I52" s="34">
        <v>12415005000000</v>
      </c>
      <c r="J52" s="34">
        <v>119267076000000</v>
      </c>
      <c r="K52" s="35">
        <f t="shared" si="3"/>
        <v>-2213318000000</v>
      </c>
      <c r="L52" s="52">
        <f t="shared" si="4"/>
        <v>-1.8557661294555421E-2</v>
      </c>
      <c r="M52" s="35">
        <v>57163043000000</v>
      </c>
      <c r="N52" s="34">
        <v>119267076000000</v>
      </c>
      <c r="O52" s="52">
        <f t="shared" si="5"/>
        <v>0.47928602693336758</v>
      </c>
      <c r="P52" s="36">
        <v>45376</v>
      </c>
      <c r="Q52" s="37">
        <v>10725</v>
      </c>
      <c r="R52" s="37">
        <v>10850</v>
      </c>
      <c r="S52" s="37">
        <v>11000</v>
      </c>
      <c r="T52" s="37">
        <v>11225</v>
      </c>
      <c r="U52" s="37">
        <v>10950</v>
      </c>
      <c r="V52" s="37">
        <v>11125</v>
      </c>
      <c r="W52" s="37">
        <v>11200</v>
      </c>
      <c r="X52" s="37">
        <v>10850</v>
      </c>
      <c r="Y52" s="37">
        <v>11000</v>
      </c>
      <c r="Z52" s="37">
        <v>11600</v>
      </c>
      <c r="AA52" s="37">
        <v>11225</v>
      </c>
      <c r="AB52" s="37">
        <v>11200</v>
      </c>
      <c r="AC52" s="37">
        <v>7328.05</v>
      </c>
      <c r="AD52" s="37">
        <v>7302.45</v>
      </c>
      <c r="AE52" s="37">
        <v>7336.75</v>
      </c>
      <c r="AF52" s="37">
        <v>7331.13</v>
      </c>
      <c r="AG52" s="37">
        <v>7338.35</v>
      </c>
      <c r="AH52" s="37">
        <v>7350.15</v>
      </c>
      <c r="AI52" s="37">
        <v>7377.76</v>
      </c>
      <c r="AJ52" s="37">
        <v>7365.66</v>
      </c>
      <c r="AK52" s="37">
        <v>7310.09</v>
      </c>
      <c r="AL52" s="37">
        <v>7288.81</v>
      </c>
      <c r="AM52" s="37">
        <v>7205.06</v>
      </c>
      <c r="AN52" s="37">
        <v>7236.98</v>
      </c>
      <c r="AO52" s="38">
        <f t="shared" si="13"/>
        <v>1.1655011655011656E-2</v>
      </c>
      <c r="AP52" s="38">
        <f t="shared" si="13"/>
        <v>1.3824884792626729E-2</v>
      </c>
      <c r="AQ52" s="38">
        <f t="shared" si="13"/>
        <v>2.0454545454545454E-2</v>
      </c>
      <c r="AR52" s="38">
        <f t="shared" si="13"/>
        <v>-2.4498886414253896E-2</v>
      </c>
      <c r="AS52" s="38">
        <f t="shared" si="13"/>
        <v>1.5981735159817351E-2</v>
      </c>
      <c r="AT52" s="38">
        <f t="shared" si="13"/>
        <v>6.7415730337078653E-3</v>
      </c>
      <c r="AU52" s="38">
        <f t="shared" si="6"/>
        <v>3.2258064516129031E-2</v>
      </c>
      <c r="AV52" s="38">
        <f t="shared" si="6"/>
        <v>-1.3636363636363636E-2</v>
      </c>
      <c r="AW52" s="38">
        <f t="shared" si="6"/>
        <v>-5.1724137931034482E-2</v>
      </c>
      <c r="AX52" s="38">
        <f t="shared" si="6"/>
        <v>3.34075723830735E-2</v>
      </c>
      <c r="AY52" s="38">
        <f t="shared" si="6"/>
        <v>2.232142857142857E-3</v>
      </c>
      <c r="AZ52" s="39">
        <f t="shared" si="7"/>
        <v>4.6696141870402427E-2</v>
      </c>
      <c r="BA52" s="38">
        <f t="shared" si="14"/>
        <v>-3.4934259455107926E-3</v>
      </c>
      <c r="BB52" s="38">
        <f t="shared" si="14"/>
        <v>4.6970537285431855E-3</v>
      </c>
      <c r="BC52" s="38">
        <f t="shared" si="14"/>
        <v>-7.6600674685656331E-4</v>
      </c>
      <c r="BD52" s="38">
        <f t="shared" si="14"/>
        <v>9.8484135460703251E-4</v>
      </c>
      <c r="BE52" s="38">
        <f t="shared" si="14"/>
        <v>1.607990897136178E-3</v>
      </c>
      <c r="BF52" s="38">
        <f t="shared" si="14"/>
        <v>3.7563859240968664E-3</v>
      </c>
      <c r="BG52" s="38">
        <f t="shared" si="8"/>
        <v>1.6427584221916792E-3</v>
      </c>
      <c r="BH52" s="38">
        <f t="shared" si="8"/>
        <v>7.6018215917997871E-3</v>
      </c>
      <c r="BI52" s="38">
        <f t="shared" si="8"/>
        <v>2.9195437938428557E-3</v>
      </c>
      <c r="BJ52" s="38">
        <f t="shared" si="8"/>
        <v>1.1623775513319804E-2</v>
      </c>
      <c r="BK52" s="38">
        <f t="shared" si="8"/>
        <v>-4.4106795928687331E-3</v>
      </c>
      <c r="BL52" s="39">
        <f t="shared" si="9"/>
        <v>2.6164058940301299E-2</v>
      </c>
      <c r="BM52" s="40">
        <f t="shared" si="10"/>
        <v>2.0532082930101128E-2</v>
      </c>
      <c r="BN52" s="41">
        <v>599</v>
      </c>
      <c r="BO52" s="41"/>
      <c r="BP52" s="42">
        <f>(BN52-BN51)/BN51</f>
        <v>0.5241730279898219</v>
      </c>
      <c r="BQ52" s="52">
        <f t="shared" si="11"/>
        <v>-8.6080196157622607E-2</v>
      </c>
      <c r="BR52" s="43">
        <v>2</v>
      </c>
      <c r="BS52" s="43">
        <v>5</v>
      </c>
      <c r="BT52" s="43">
        <v>100</v>
      </c>
      <c r="BU52" s="54">
        <f t="shared" si="12"/>
        <v>40</v>
      </c>
    </row>
    <row r="53" spans="1:73" x14ac:dyDescent="0.25">
      <c r="A53" s="44">
        <v>17</v>
      </c>
      <c r="B53" s="44" t="s">
        <v>70</v>
      </c>
      <c r="C53" s="44" t="s">
        <v>71</v>
      </c>
      <c r="D53" s="31">
        <v>2021</v>
      </c>
      <c r="E53" s="34">
        <v>16914849000000</v>
      </c>
      <c r="F53" s="34">
        <v>666480000000</v>
      </c>
      <c r="G53" s="34">
        <v>0</v>
      </c>
      <c r="H53" s="34">
        <f t="shared" si="2"/>
        <v>666480000000</v>
      </c>
      <c r="I53" s="34">
        <v>14692641000000</v>
      </c>
      <c r="J53" s="34">
        <v>179271840000000</v>
      </c>
      <c r="K53" s="35">
        <f t="shared" si="3"/>
        <v>-2888688000000</v>
      </c>
      <c r="L53" s="52">
        <f t="shared" si="4"/>
        <v>-1.611345094689718E-2</v>
      </c>
      <c r="M53" s="35">
        <v>92285331000000</v>
      </c>
      <c r="N53" s="34">
        <v>179271840000000</v>
      </c>
      <c r="O53" s="52">
        <f t="shared" si="5"/>
        <v>0.51477873490895165</v>
      </c>
      <c r="P53" s="36">
        <v>44649</v>
      </c>
      <c r="Q53" s="37">
        <v>5975</v>
      </c>
      <c r="R53" s="37">
        <v>6025</v>
      </c>
      <c r="S53" s="37">
        <v>5975</v>
      </c>
      <c r="T53" s="37">
        <v>5950</v>
      </c>
      <c r="U53" s="37">
        <v>5775</v>
      </c>
      <c r="V53" s="37">
        <v>5800</v>
      </c>
      <c r="W53" s="37">
        <v>5825</v>
      </c>
      <c r="X53" s="37">
        <v>5925</v>
      </c>
      <c r="Y53" s="37">
        <v>5950</v>
      </c>
      <c r="Z53" s="37">
        <v>6050</v>
      </c>
      <c r="AA53" s="37">
        <v>6100</v>
      </c>
      <c r="AB53" s="37">
        <v>6100</v>
      </c>
      <c r="AC53" s="37">
        <v>6955.18</v>
      </c>
      <c r="AD53" s="37">
        <v>7000.82</v>
      </c>
      <c r="AE53" s="37">
        <v>6996.12</v>
      </c>
      <c r="AF53" s="37">
        <v>7049.69</v>
      </c>
      <c r="AG53" s="37">
        <v>7002.53</v>
      </c>
      <c r="AH53" s="37">
        <v>7049.6</v>
      </c>
      <c r="AI53" s="37">
        <v>7011.69</v>
      </c>
      <c r="AJ53" s="37">
        <v>7053.19</v>
      </c>
      <c r="AK53" s="37">
        <v>7071.44</v>
      </c>
      <c r="AL53" s="37">
        <v>7078.76</v>
      </c>
      <c r="AM53" s="37">
        <v>7116.22</v>
      </c>
      <c r="AN53" s="37">
        <v>7148.3</v>
      </c>
      <c r="AO53" s="38">
        <f t="shared" si="13"/>
        <v>8.368200836820083E-3</v>
      </c>
      <c r="AP53" s="38">
        <f t="shared" si="13"/>
        <v>-8.2987551867219917E-3</v>
      </c>
      <c r="AQ53" s="38">
        <f t="shared" si="13"/>
        <v>-4.1841004184100415E-3</v>
      </c>
      <c r="AR53" s="38">
        <f t="shared" si="13"/>
        <v>-2.9411764705882353E-2</v>
      </c>
      <c r="AS53" s="38">
        <f t="shared" si="13"/>
        <v>4.329004329004329E-3</v>
      </c>
      <c r="AT53" s="38">
        <f t="shared" si="13"/>
        <v>4.3103448275862068E-3</v>
      </c>
      <c r="AU53" s="38">
        <f t="shared" si="6"/>
        <v>-1.6877637130801686E-2</v>
      </c>
      <c r="AV53" s="38">
        <f t="shared" si="6"/>
        <v>-4.2016806722689074E-3</v>
      </c>
      <c r="AW53" s="38">
        <f t="shared" si="6"/>
        <v>-1.6528925619834711E-2</v>
      </c>
      <c r="AX53" s="38">
        <f t="shared" si="6"/>
        <v>-8.1967213114754103E-3</v>
      </c>
      <c r="AY53" s="38">
        <f t="shared" si="6"/>
        <v>0</v>
      </c>
      <c r="AZ53" s="39">
        <f t="shared" si="7"/>
        <v>-7.0692035051984473E-2</v>
      </c>
      <c r="BA53" s="38">
        <f t="shared" si="14"/>
        <v>6.562015648768172E-3</v>
      </c>
      <c r="BB53" s="38">
        <f t="shared" si="14"/>
        <v>-6.7134992757988607E-4</v>
      </c>
      <c r="BC53" s="38">
        <f t="shared" si="14"/>
        <v>7.6571013647564233E-3</v>
      </c>
      <c r="BD53" s="38">
        <f t="shared" si="14"/>
        <v>-6.6896558572078855E-3</v>
      </c>
      <c r="BE53" s="38">
        <f t="shared" si="14"/>
        <v>6.7218562433864074E-3</v>
      </c>
      <c r="BF53" s="38">
        <f t="shared" si="14"/>
        <v>-5.3776100771676071E-3</v>
      </c>
      <c r="BG53" s="38">
        <f t="shared" si="8"/>
        <v>-5.883862479246979E-3</v>
      </c>
      <c r="BH53" s="38">
        <f t="shared" si="8"/>
        <v>-2.580803909811863E-3</v>
      </c>
      <c r="BI53" s="38">
        <f t="shared" si="8"/>
        <v>-1.0340794150388794E-3</v>
      </c>
      <c r="BJ53" s="38">
        <f t="shared" si="8"/>
        <v>-5.2640306229992939E-3</v>
      </c>
      <c r="BK53" s="38">
        <f t="shared" si="8"/>
        <v>-4.4877803114027007E-3</v>
      </c>
      <c r="BL53" s="39">
        <f t="shared" si="9"/>
        <v>-1.1048199343544092E-2</v>
      </c>
      <c r="BM53" s="40">
        <f t="shared" si="10"/>
        <v>-5.9643835708440382E-2</v>
      </c>
      <c r="BN53" s="41">
        <v>873</v>
      </c>
      <c r="BO53" s="41">
        <v>735</v>
      </c>
      <c r="BP53" s="42">
        <f>(BN53-BO53)/BO53</f>
        <v>0.18775510204081633</v>
      </c>
      <c r="BQ53" s="52">
        <f t="shared" si="11"/>
        <v>-0.66734184236017158</v>
      </c>
      <c r="BR53" s="43">
        <v>3</v>
      </c>
      <c r="BS53" s="43">
        <v>8</v>
      </c>
      <c r="BT53" s="43">
        <v>100</v>
      </c>
      <c r="BU53" s="54">
        <f t="shared" si="12"/>
        <v>37.5</v>
      </c>
    </row>
    <row r="54" spans="1:73" x14ac:dyDescent="0.25">
      <c r="A54" s="44"/>
      <c r="B54" s="44"/>
      <c r="C54" s="44"/>
      <c r="D54" s="45">
        <v>2022</v>
      </c>
      <c r="E54" s="34">
        <v>19693110000000</v>
      </c>
      <c r="F54" s="34">
        <v>692435000000</v>
      </c>
      <c r="G54" s="34">
        <v>0</v>
      </c>
      <c r="H54" s="34">
        <f t="shared" si="2"/>
        <v>692435000000</v>
      </c>
      <c r="I54" s="34">
        <v>13587686000000</v>
      </c>
      <c r="J54" s="34">
        <v>180433300000000</v>
      </c>
      <c r="K54" s="35">
        <f t="shared" si="3"/>
        <v>-6797859000000</v>
      </c>
      <c r="L54" s="52">
        <f t="shared" si="4"/>
        <v>-3.7675190776868796E-2</v>
      </c>
      <c r="M54" s="35">
        <v>86810262000000</v>
      </c>
      <c r="N54" s="34">
        <v>180433300000000</v>
      </c>
      <c r="O54" s="52">
        <f t="shared" si="5"/>
        <v>0.48112106800684795</v>
      </c>
      <c r="P54" s="36">
        <v>45008</v>
      </c>
      <c r="Q54" s="37">
        <v>6125</v>
      </c>
      <c r="R54" s="37">
        <v>6175</v>
      </c>
      <c r="S54" s="37">
        <v>6100</v>
      </c>
      <c r="T54" s="37">
        <v>6150</v>
      </c>
      <c r="U54" s="37">
        <v>6125</v>
      </c>
      <c r="V54" s="37">
        <v>6200</v>
      </c>
      <c r="W54" s="37">
        <v>6125</v>
      </c>
      <c r="X54" s="37">
        <v>6325</v>
      </c>
      <c r="Y54" s="37">
        <v>6375</v>
      </c>
      <c r="Z54" s="37">
        <v>6375</v>
      </c>
      <c r="AA54" s="37">
        <v>6350</v>
      </c>
      <c r="AB54" s="37">
        <v>6400</v>
      </c>
      <c r="AC54" s="37">
        <v>6786.96</v>
      </c>
      <c r="AD54" s="37">
        <v>6641.81</v>
      </c>
      <c r="AE54" s="37">
        <v>6628.14</v>
      </c>
      <c r="AF54" s="37">
        <v>6565.73</v>
      </c>
      <c r="AG54" s="37">
        <v>6678.24</v>
      </c>
      <c r="AH54" s="37">
        <v>6612.49</v>
      </c>
      <c r="AI54" s="37">
        <v>6691.61</v>
      </c>
      <c r="AJ54" s="37">
        <v>6762.25</v>
      </c>
      <c r="AK54" s="37">
        <v>6708.93</v>
      </c>
      <c r="AL54" s="37">
        <v>6760.33</v>
      </c>
      <c r="AM54" s="37">
        <v>6839.44</v>
      </c>
      <c r="AN54" s="37">
        <v>6808.95</v>
      </c>
      <c r="AO54" s="38">
        <f t="shared" si="13"/>
        <v>8.1632653061224497E-3</v>
      </c>
      <c r="AP54" s="38">
        <f t="shared" si="13"/>
        <v>-1.2145748987854251E-2</v>
      </c>
      <c r="AQ54" s="38">
        <f t="shared" si="13"/>
        <v>8.1967213114754103E-3</v>
      </c>
      <c r="AR54" s="38">
        <f t="shared" si="13"/>
        <v>-4.0650406504065045E-3</v>
      </c>
      <c r="AS54" s="38">
        <f t="shared" si="13"/>
        <v>1.2244897959183673E-2</v>
      </c>
      <c r="AT54" s="38">
        <f t="shared" si="13"/>
        <v>-1.2096774193548387E-2</v>
      </c>
      <c r="AU54" s="38">
        <f t="shared" si="6"/>
        <v>-3.1620553359683792E-2</v>
      </c>
      <c r="AV54" s="38">
        <f t="shared" si="6"/>
        <v>-7.8431372549019607E-3</v>
      </c>
      <c r="AW54" s="38">
        <f t="shared" si="6"/>
        <v>0</v>
      </c>
      <c r="AX54" s="38">
        <f t="shared" si="6"/>
        <v>3.937007874015748E-3</v>
      </c>
      <c r="AY54" s="38">
        <f t="shared" si="6"/>
        <v>-7.8125E-3</v>
      </c>
      <c r="AZ54" s="39">
        <f t="shared" si="7"/>
        <v>-4.3041861995597612E-2</v>
      </c>
      <c r="BA54" s="38">
        <f t="shared" si="14"/>
        <v>-2.1386600186239439E-2</v>
      </c>
      <c r="BB54" s="38">
        <f t="shared" si="14"/>
        <v>-2.0581739013913482E-3</v>
      </c>
      <c r="BC54" s="38">
        <f t="shared" si="14"/>
        <v>-9.4159145703018882E-3</v>
      </c>
      <c r="BD54" s="38">
        <f t="shared" si="14"/>
        <v>1.7135946802564257E-2</v>
      </c>
      <c r="BE54" s="38">
        <f t="shared" si="14"/>
        <v>-9.8454083710678257E-3</v>
      </c>
      <c r="BF54" s="38">
        <f t="shared" si="14"/>
        <v>1.1965235486178413E-2</v>
      </c>
      <c r="BG54" s="38">
        <f t="shared" si="8"/>
        <v>-1.0446227217272406E-2</v>
      </c>
      <c r="BH54" s="38">
        <f t="shared" si="8"/>
        <v>7.9476160878112767E-3</v>
      </c>
      <c r="BI54" s="38">
        <f t="shared" si="8"/>
        <v>-7.6031791347463268E-3</v>
      </c>
      <c r="BJ54" s="38">
        <f t="shared" si="8"/>
        <v>-1.1566736457955576E-2</v>
      </c>
      <c r="BK54" s="38">
        <f t="shared" si="8"/>
        <v>4.4779297835936208E-3</v>
      </c>
      <c r="BL54" s="39">
        <f t="shared" si="9"/>
        <v>-3.0795511678827242E-2</v>
      </c>
      <c r="BM54" s="40">
        <f t="shared" si="10"/>
        <v>-1.224635031677037E-2</v>
      </c>
      <c r="BN54" s="41">
        <v>724</v>
      </c>
      <c r="BO54" s="41"/>
      <c r="BP54" s="42">
        <f>(BN54-BN53)/BN53</f>
        <v>-0.17067583046964491</v>
      </c>
      <c r="BQ54" s="52">
        <f t="shared" si="11"/>
        <v>0.45641699883584247</v>
      </c>
      <c r="BR54" s="43">
        <v>3</v>
      </c>
      <c r="BS54" s="43">
        <v>8</v>
      </c>
      <c r="BT54" s="43">
        <v>100</v>
      </c>
      <c r="BU54" s="54">
        <f t="shared" si="12"/>
        <v>37.5</v>
      </c>
    </row>
    <row r="55" spans="1:73" x14ac:dyDescent="0.25">
      <c r="A55" s="44"/>
      <c r="B55" s="44"/>
      <c r="C55" s="44"/>
      <c r="D55" s="46">
        <v>2023</v>
      </c>
      <c r="E55" s="34">
        <v>19663598000000</v>
      </c>
      <c r="F55" s="34">
        <v>588625000000</v>
      </c>
      <c r="G55" s="34">
        <v>0</v>
      </c>
      <c r="H55" s="34">
        <f t="shared" si="2"/>
        <v>588625000000</v>
      </c>
      <c r="I55" s="34">
        <v>18460624000000</v>
      </c>
      <c r="J55" s="34">
        <v>186587957000000</v>
      </c>
      <c r="K55" s="35">
        <f t="shared" si="3"/>
        <v>-1791599000000</v>
      </c>
      <c r="L55" s="52">
        <f t="shared" si="4"/>
        <v>-9.6019005127967617E-3</v>
      </c>
      <c r="M55" s="35">
        <v>86123066000000</v>
      </c>
      <c r="N55" s="34">
        <v>186587957000000</v>
      </c>
      <c r="O55" s="52">
        <f t="shared" si="5"/>
        <v>0.46156819220653134</v>
      </c>
      <c r="P55" s="36">
        <v>45376</v>
      </c>
      <c r="Q55" s="37">
        <v>6425</v>
      </c>
      <c r="R55" s="37">
        <v>6450</v>
      </c>
      <c r="S55" s="37">
        <v>6425</v>
      </c>
      <c r="T55" s="37">
        <v>6475</v>
      </c>
      <c r="U55" s="37">
        <v>6450</v>
      </c>
      <c r="V55" s="37">
        <v>6425</v>
      </c>
      <c r="W55" s="37">
        <v>6450</v>
      </c>
      <c r="X55" s="37">
        <v>6375</v>
      </c>
      <c r="Y55" s="37">
        <v>6325</v>
      </c>
      <c r="Z55" s="37">
        <v>6375</v>
      </c>
      <c r="AA55" s="37">
        <v>6425</v>
      </c>
      <c r="AB55" s="37">
        <v>6600</v>
      </c>
      <c r="AC55" s="37">
        <v>7328.05</v>
      </c>
      <c r="AD55" s="37">
        <v>7302.45</v>
      </c>
      <c r="AE55" s="37">
        <v>7336.75</v>
      </c>
      <c r="AF55" s="37">
        <v>7331.13</v>
      </c>
      <c r="AG55" s="37">
        <v>7338.35</v>
      </c>
      <c r="AH55" s="37">
        <v>7350.15</v>
      </c>
      <c r="AI55" s="37">
        <v>7377.76</v>
      </c>
      <c r="AJ55" s="37">
        <v>7365.66</v>
      </c>
      <c r="AK55" s="37">
        <v>7310.09</v>
      </c>
      <c r="AL55" s="37">
        <v>7288.81</v>
      </c>
      <c r="AM55" s="37">
        <v>7205.06</v>
      </c>
      <c r="AN55" s="37">
        <v>7236.98</v>
      </c>
      <c r="AO55" s="38">
        <f t="shared" si="13"/>
        <v>3.8910505836575876E-3</v>
      </c>
      <c r="AP55" s="38">
        <f t="shared" si="13"/>
        <v>-3.875968992248062E-3</v>
      </c>
      <c r="AQ55" s="38">
        <f t="shared" si="13"/>
        <v>7.7821011673151752E-3</v>
      </c>
      <c r="AR55" s="38">
        <f t="shared" si="13"/>
        <v>-3.8610038610038611E-3</v>
      </c>
      <c r="AS55" s="38">
        <f t="shared" si="13"/>
        <v>-3.875968992248062E-3</v>
      </c>
      <c r="AT55" s="38">
        <f t="shared" si="13"/>
        <v>3.8910505836575876E-3</v>
      </c>
      <c r="AU55" s="38">
        <f t="shared" si="6"/>
        <v>1.1764705882352941E-2</v>
      </c>
      <c r="AV55" s="38">
        <f t="shared" si="6"/>
        <v>7.9051383399209481E-3</v>
      </c>
      <c r="AW55" s="38">
        <f t="shared" si="6"/>
        <v>-7.8431372549019607E-3</v>
      </c>
      <c r="AX55" s="38">
        <f t="shared" si="6"/>
        <v>-7.7821011673151752E-3</v>
      </c>
      <c r="AY55" s="38">
        <f t="shared" si="6"/>
        <v>-2.6515151515151516E-2</v>
      </c>
      <c r="AZ55" s="39">
        <f t="shared" si="7"/>
        <v>-1.8519285225964396E-2</v>
      </c>
      <c r="BA55" s="38">
        <f t="shared" si="14"/>
        <v>-3.4934259455107926E-3</v>
      </c>
      <c r="BB55" s="38">
        <f t="shared" si="14"/>
        <v>4.6970537285431855E-3</v>
      </c>
      <c r="BC55" s="38">
        <f t="shared" si="14"/>
        <v>-7.6600674685656331E-4</v>
      </c>
      <c r="BD55" s="38">
        <f t="shared" si="14"/>
        <v>9.8484135460703251E-4</v>
      </c>
      <c r="BE55" s="38">
        <f t="shared" si="14"/>
        <v>1.607990897136178E-3</v>
      </c>
      <c r="BF55" s="38">
        <f t="shared" si="14"/>
        <v>3.7563859240968664E-3</v>
      </c>
      <c r="BG55" s="38">
        <f t="shared" si="8"/>
        <v>1.6427584221916792E-3</v>
      </c>
      <c r="BH55" s="38">
        <f t="shared" si="8"/>
        <v>7.6018215917997871E-3</v>
      </c>
      <c r="BI55" s="38">
        <f t="shared" si="8"/>
        <v>2.9195437938428557E-3</v>
      </c>
      <c r="BJ55" s="38">
        <f t="shared" si="8"/>
        <v>1.1623775513319804E-2</v>
      </c>
      <c r="BK55" s="38">
        <f t="shared" si="8"/>
        <v>-4.4106795928687331E-3</v>
      </c>
      <c r="BL55" s="39">
        <f t="shared" si="9"/>
        <v>2.6164058940301299E-2</v>
      </c>
      <c r="BM55" s="40">
        <f t="shared" si="10"/>
        <v>-4.4683344166265695E-2</v>
      </c>
      <c r="BN55" s="41">
        <v>928</v>
      </c>
      <c r="BO55" s="41"/>
      <c r="BP55" s="42">
        <f>(BN55-BN54)/BN54</f>
        <v>0.28176795580110497</v>
      </c>
      <c r="BQ55" s="52">
        <f t="shared" si="11"/>
        <v>-0.39158584890380571</v>
      </c>
      <c r="BR55" s="43">
        <v>3</v>
      </c>
      <c r="BS55" s="43">
        <v>8</v>
      </c>
      <c r="BT55" s="43">
        <v>100</v>
      </c>
      <c r="BU55" s="54">
        <f t="shared" si="12"/>
        <v>37.5</v>
      </c>
    </row>
    <row r="56" spans="1:73" x14ac:dyDescent="0.25">
      <c r="A56" s="44">
        <v>18</v>
      </c>
      <c r="B56" s="44" t="s">
        <v>72</v>
      </c>
      <c r="C56" s="44" t="s">
        <v>73</v>
      </c>
      <c r="D56" s="31">
        <v>2021</v>
      </c>
      <c r="E56" s="34">
        <v>3524974000000</v>
      </c>
      <c r="F56" s="34">
        <v>260784000000</v>
      </c>
      <c r="G56" s="34">
        <v>170483000000</v>
      </c>
      <c r="H56" s="34">
        <f t="shared" si="2"/>
        <v>431267000000</v>
      </c>
      <c r="I56" s="34">
        <v>701246000000</v>
      </c>
      <c r="J56" s="34">
        <v>28589656000000</v>
      </c>
      <c r="K56" s="35">
        <f t="shared" si="3"/>
        <v>-3254995000000</v>
      </c>
      <c r="L56" s="52">
        <f t="shared" si="4"/>
        <v>-0.11385219185568375</v>
      </c>
      <c r="M56" s="35">
        <v>15486946000000</v>
      </c>
      <c r="N56" s="34">
        <v>28589656000000</v>
      </c>
      <c r="O56" s="52">
        <f t="shared" si="5"/>
        <v>0.54169752864462584</v>
      </c>
      <c r="P56" s="36">
        <v>44621</v>
      </c>
      <c r="Q56" s="37">
        <v>1600</v>
      </c>
      <c r="R56" s="37">
        <v>1580</v>
      </c>
      <c r="S56" s="37">
        <v>1635</v>
      </c>
      <c r="T56" s="37">
        <v>1625</v>
      </c>
      <c r="U56" s="37">
        <v>1580</v>
      </c>
      <c r="V56" s="37">
        <v>1570</v>
      </c>
      <c r="W56" s="37">
        <v>1575</v>
      </c>
      <c r="X56" s="37">
        <v>1600</v>
      </c>
      <c r="Y56" s="37">
        <v>1575</v>
      </c>
      <c r="Z56" s="37">
        <v>1560</v>
      </c>
      <c r="AA56" s="37">
        <v>1555</v>
      </c>
      <c r="AB56" s="37">
        <v>1645</v>
      </c>
      <c r="AC56" s="37">
        <v>6892.82</v>
      </c>
      <c r="AD56" s="37">
        <v>6902.96</v>
      </c>
      <c r="AE56" s="37">
        <v>6861.99</v>
      </c>
      <c r="AF56" s="37">
        <v>6902.06</v>
      </c>
      <c r="AG56" s="37">
        <v>6817.82</v>
      </c>
      <c r="AH56" s="37">
        <v>6888.17</v>
      </c>
      <c r="AI56" s="37">
        <v>6921.44</v>
      </c>
      <c r="AJ56" s="37">
        <v>6868.4</v>
      </c>
      <c r="AK56" s="37">
        <v>6928.33</v>
      </c>
      <c r="AL56" s="37">
        <v>6869.07</v>
      </c>
      <c r="AM56" s="37">
        <v>6814.18</v>
      </c>
      <c r="AN56" s="37">
        <v>6864.44</v>
      </c>
      <c r="AO56" s="38">
        <f t="shared" si="13"/>
        <v>-1.2500000000000001E-2</v>
      </c>
      <c r="AP56" s="38">
        <f t="shared" si="13"/>
        <v>3.4810126582278479E-2</v>
      </c>
      <c r="AQ56" s="38">
        <f t="shared" si="13"/>
        <v>-6.1162079510703364E-3</v>
      </c>
      <c r="AR56" s="38">
        <f t="shared" si="13"/>
        <v>-2.7692307692307693E-2</v>
      </c>
      <c r="AS56" s="38">
        <f t="shared" si="13"/>
        <v>-6.3291139240506328E-3</v>
      </c>
      <c r="AT56" s="38">
        <f t="shared" si="13"/>
        <v>3.1847133757961785E-3</v>
      </c>
      <c r="AU56" s="38">
        <f t="shared" si="6"/>
        <v>-1.5625E-2</v>
      </c>
      <c r="AV56" s="38">
        <f t="shared" si="6"/>
        <v>1.5873015873015872E-2</v>
      </c>
      <c r="AW56" s="38">
        <f t="shared" si="6"/>
        <v>9.6153846153846159E-3</v>
      </c>
      <c r="AX56" s="38">
        <f t="shared" si="6"/>
        <v>3.2154340836012861E-3</v>
      </c>
      <c r="AY56" s="38">
        <f t="shared" si="6"/>
        <v>-5.4711246200607903E-2</v>
      </c>
      <c r="AZ56" s="39">
        <f t="shared" si="7"/>
        <v>-5.6275201237960135E-2</v>
      </c>
      <c r="BA56" s="38">
        <f t="shared" si="14"/>
        <v>1.4710960100510861E-3</v>
      </c>
      <c r="BB56" s="38">
        <f t="shared" si="14"/>
        <v>-5.9351350724906786E-3</v>
      </c>
      <c r="BC56" s="38">
        <f t="shared" si="14"/>
        <v>5.8394139309443207E-3</v>
      </c>
      <c r="BD56" s="38">
        <f t="shared" si="14"/>
        <v>-1.2205051825107387E-2</v>
      </c>
      <c r="BE56" s="38">
        <f t="shared" si="14"/>
        <v>1.0318547570924484E-2</v>
      </c>
      <c r="BF56" s="38">
        <f t="shared" si="14"/>
        <v>4.8300201650074729E-3</v>
      </c>
      <c r="BG56" s="38">
        <f t="shared" si="8"/>
        <v>7.7223225205287939E-3</v>
      </c>
      <c r="BH56" s="38">
        <f t="shared" si="8"/>
        <v>-8.6499921337465577E-3</v>
      </c>
      <c r="BI56" s="38">
        <f t="shared" si="8"/>
        <v>8.6270776102150976E-3</v>
      </c>
      <c r="BJ56" s="38">
        <f t="shared" si="8"/>
        <v>8.0552612346605785E-3</v>
      </c>
      <c r="BK56" s="38">
        <f t="shared" si="8"/>
        <v>-7.3217917266374692E-3</v>
      </c>
      <c r="BL56" s="39">
        <f t="shared" si="9"/>
        <v>1.2751768284349738E-2</v>
      </c>
      <c r="BM56" s="40">
        <f t="shared" si="10"/>
        <v>-6.9026969522309869E-2</v>
      </c>
      <c r="BN56" s="41">
        <v>174</v>
      </c>
      <c r="BO56" s="41">
        <v>79</v>
      </c>
      <c r="BP56" s="42">
        <f>(BN56-BO56)/BO56</f>
        <v>1.2025316455696202</v>
      </c>
      <c r="BQ56" s="52">
        <f t="shared" si="11"/>
        <v>-0.11199702728697347</v>
      </c>
      <c r="BR56" s="43">
        <v>1</v>
      </c>
      <c r="BS56" s="43">
        <v>3</v>
      </c>
      <c r="BT56" s="43">
        <v>100</v>
      </c>
      <c r="BU56" s="54">
        <f t="shared" si="12"/>
        <v>33.333333333333329</v>
      </c>
    </row>
    <row r="57" spans="1:73" x14ac:dyDescent="0.25">
      <c r="A57" s="44"/>
      <c r="B57" s="44"/>
      <c r="C57" s="44"/>
      <c r="D57" s="45">
        <v>2022</v>
      </c>
      <c r="E57" s="34">
        <v>2750349000000</v>
      </c>
      <c r="F57" s="34">
        <v>231385000000</v>
      </c>
      <c r="G57" s="34">
        <v>131363000000</v>
      </c>
      <c r="H57" s="34">
        <f t="shared" si="2"/>
        <v>362748000000</v>
      </c>
      <c r="I57" s="34">
        <v>1426749000000</v>
      </c>
      <c r="J57" s="34">
        <v>32690887000000</v>
      </c>
      <c r="K57" s="35">
        <f t="shared" si="3"/>
        <v>-1686348000000</v>
      </c>
      <c r="L57" s="52">
        <f t="shared" si="4"/>
        <v>-5.1584651098637975E-2</v>
      </c>
      <c r="M57" s="35">
        <v>19036110000000</v>
      </c>
      <c r="N57" s="34">
        <v>32690887000000</v>
      </c>
      <c r="O57" s="52">
        <f t="shared" si="5"/>
        <v>0.5823063167420327</v>
      </c>
      <c r="P57" s="36">
        <v>44986</v>
      </c>
      <c r="Q57" s="37">
        <v>1320</v>
      </c>
      <c r="R57" s="37">
        <v>1325</v>
      </c>
      <c r="S57" s="37">
        <v>1335</v>
      </c>
      <c r="T57" s="37">
        <v>1310</v>
      </c>
      <c r="U57" s="37">
        <v>1310</v>
      </c>
      <c r="V57" s="37">
        <v>1345</v>
      </c>
      <c r="W57" s="37">
        <v>1325</v>
      </c>
      <c r="X57" s="37">
        <v>1290</v>
      </c>
      <c r="Y57" s="37">
        <v>1280</v>
      </c>
      <c r="Z57" s="37">
        <v>1250</v>
      </c>
      <c r="AA57" s="37">
        <v>1255</v>
      </c>
      <c r="AB57" s="37">
        <v>1220</v>
      </c>
      <c r="AC57" s="37">
        <v>6873.4</v>
      </c>
      <c r="AD57" s="37">
        <v>6089.97</v>
      </c>
      <c r="AE57" s="37">
        <v>6839.45</v>
      </c>
      <c r="AF57" s="37">
        <v>6856.58</v>
      </c>
      <c r="AG57" s="37">
        <v>6854.78</v>
      </c>
      <c r="AH57" s="37">
        <v>6843.24</v>
      </c>
      <c r="AI57" s="37">
        <v>6844.94</v>
      </c>
      <c r="AJ57" s="37">
        <v>6857.42</v>
      </c>
      <c r="AK57" s="37">
        <v>6813.64</v>
      </c>
      <c r="AL57" s="37">
        <v>6807</v>
      </c>
      <c r="AM57" s="37">
        <v>6766.76</v>
      </c>
      <c r="AN57" s="37">
        <v>6776.37</v>
      </c>
      <c r="AO57" s="38">
        <f t="shared" si="13"/>
        <v>3.787878787878788E-3</v>
      </c>
      <c r="AP57" s="38">
        <f t="shared" si="13"/>
        <v>7.5471698113207548E-3</v>
      </c>
      <c r="AQ57" s="38">
        <f t="shared" si="13"/>
        <v>-1.8726591760299626E-2</v>
      </c>
      <c r="AR57" s="38">
        <f t="shared" si="13"/>
        <v>0</v>
      </c>
      <c r="AS57" s="38">
        <f t="shared" si="13"/>
        <v>2.6717557251908396E-2</v>
      </c>
      <c r="AT57" s="38">
        <f t="shared" si="13"/>
        <v>-1.4869888475836431E-2</v>
      </c>
      <c r="AU57" s="38">
        <f t="shared" ref="AU57:AY107" si="15">(W57-X57)/X57</f>
        <v>2.7131782945736434E-2</v>
      </c>
      <c r="AV57" s="38">
        <f t="shared" si="15"/>
        <v>7.8125E-3</v>
      </c>
      <c r="AW57" s="38">
        <f t="shared" si="15"/>
        <v>2.4E-2</v>
      </c>
      <c r="AX57" s="38">
        <f t="shared" si="15"/>
        <v>-3.9840637450199202E-3</v>
      </c>
      <c r="AY57" s="38">
        <f t="shared" si="15"/>
        <v>2.8688524590163935E-2</v>
      </c>
      <c r="AZ57" s="39">
        <f t="shared" si="7"/>
        <v>8.810486940585234E-2</v>
      </c>
      <c r="BA57" s="38">
        <f t="shared" si="14"/>
        <v>-0.11397998079553051</v>
      </c>
      <c r="BB57" s="38">
        <f t="shared" si="14"/>
        <v>0.12306792972707575</v>
      </c>
      <c r="BC57" s="38">
        <f t="shared" si="14"/>
        <v>2.5045873571705487E-3</v>
      </c>
      <c r="BD57" s="38">
        <f t="shared" si="14"/>
        <v>-2.6252154864381104E-4</v>
      </c>
      <c r="BE57" s="38">
        <f t="shared" si="14"/>
        <v>-1.6834967715958738E-3</v>
      </c>
      <c r="BF57" s="38">
        <f t="shared" si="14"/>
        <v>2.4842033890376753E-4</v>
      </c>
      <c r="BG57" s="38">
        <f t="shared" ref="BG57:BK107" si="16">(AI57-AJ57)/AJ57</f>
        <v>-1.8199264446395981E-3</v>
      </c>
      <c r="BH57" s="38">
        <f t="shared" si="16"/>
        <v>6.4253468043512342E-3</v>
      </c>
      <c r="BI57" s="38">
        <f t="shared" si="16"/>
        <v>9.7546643161456259E-4</v>
      </c>
      <c r="BJ57" s="38">
        <f t="shared" si="16"/>
        <v>5.9467160058875711E-3</v>
      </c>
      <c r="BK57" s="38">
        <f t="shared" si="16"/>
        <v>-1.4181634119742094E-3</v>
      </c>
      <c r="BL57" s="39">
        <f t="shared" si="9"/>
        <v>2.0004377692619434E-2</v>
      </c>
      <c r="BM57" s="40">
        <f t="shared" si="10"/>
        <v>6.8100491713232902E-2</v>
      </c>
      <c r="BN57" s="41">
        <v>122</v>
      </c>
      <c r="BO57" s="41"/>
      <c r="BP57" s="42">
        <f>(BN57-BN56)/BN56</f>
        <v>-0.2988505747126437</v>
      </c>
      <c r="BQ57" s="52">
        <f t="shared" si="11"/>
        <v>-8.1896838096639311E-3</v>
      </c>
      <c r="BR57" s="43">
        <v>2</v>
      </c>
      <c r="BS57" s="43">
        <v>4</v>
      </c>
      <c r="BT57" s="43">
        <v>100</v>
      </c>
      <c r="BU57" s="54">
        <f t="shared" si="12"/>
        <v>50</v>
      </c>
    </row>
    <row r="58" spans="1:73" x14ac:dyDescent="0.25">
      <c r="A58" s="44"/>
      <c r="B58" s="44"/>
      <c r="C58" s="44"/>
      <c r="D58" s="46">
        <v>2023</v>
      </c>
      <c r="E58" s="34">
        <v>2206405000000</v>
      </c>
      <c r="F58" s="34">
        <v>205220000000</v>
      </c>
      <c r="G58" s="34">
        <v>130691000000</v>
      </c>
      <c r="H58" s="34">
        <f t="shared" si="2"/>
        <v>335911000000</v>
      </c>
      <c r="I58" s="34">
        <v>2371932000000</v>
      </c>
      <c r="J58" s="34">
        <v>34109431000000</v>
      </c>
      <c r="K58" s="35">
        <f t="shared" si="3"/>
        <v>-170384000000</v>
      </c>
      <c r="L58" s="52">
        <f t="shared" si="4"/>
        <v>-4.9952167188013191E-3</v>
      </c>
      <c r="M58" s="35">
        <v>19942219000000</v>
      </c>
      <c r="N58" s="34">
        <v>34109431000000</v>
      </c>
      <c r="O58" s="52">
        <f t="shared" si="5"/>
        <v>0.58465410929897954</v>
      </c>
      <c r="P58" s="36">
        <v>45351</v>
      </c>
      <c r="Q58" s="37">
        <v>1085</v>
      </c>
      <c r="R58" s="37">
        <v>1100</v>
      </c>
      <c r="S58" s="37">
        <v>1105</v>
      </c>
      <c r="T58" s="37">
        <v>1150</v>
      </c>
      <c r="U58" s="37">
        <v>1160</v>
      </c>
      <c r="V58" s="37">
        <v>1160</v>
      </c>
      <c r="W58" s="37">
        <v>1150</v>
      </c>
      <c r="X58" s="37">
        <v>1170</v>
      </c>
      <c r="Y58" s="37">
        <v>1190</v>
      </c>
      <c r="Z58" s="37">
        <v>1165</v>
      </c>
      <c r="AA58" s="37">
        <v>1155</v>
      </c>
      <c r="AB58" s="37">
        <v>1200</v>
      </c>
      <c r="AC58" s="37">
        <v>7349.02</v>
      </c>
      <c r="AD58" s="37">
        <v>7339.64</v>
      </c>
      <c r="AE58" s="37">
        <v>7295.1</v>
      </c>
      <c r="AF58" s="37">
        <v>7283.82</v>
      </c>
      <c r="AG58" s="37">
        <v>7285.32</v>
      </c>
      <c r="AH58" s="37">
        <v>7328.64</v>
      </c>
      <c r="AI58" s="37">
        <v>7316.11</v>
      </c>
      <c r="AJ58" s="37">
        <v>7311.91</v>
      </c>
      <c r="AK58" s="37">
        <v>7276.75</v>
      </c>
      <c r="AL58" s="37">
        <v>7247.46</v>
      </c>
      <c r="AM58" s="37">
        <v>7329.8</v>
      </c>
      <c r="AN58" s="37">
        <v>7373.96</v>
      </c>
      <c r="AO58" s="38">
        <f t="shared" si="13"/>
        <v>1.3824884792626729E-2</v>
      </c>
      <c r="AP58" s="38">
        <f t="shared" si="13"/>
        <v>4.5454545454545452E-3</v>
      </c>
      <c r="AQ58" s="38">
        <f t="shared" si="13"/>
        <v>4.072398190045249E-2</v>
      </c>
      <c r="AR58" s="38">
        <f t="shared" si="13"/>
        <v>8.6956521739130436E-3</v>
      </c>
      <c r="AS58" s="38">
        <f t="shared" si="13"/>
        <v>0</v>
      </c>
      <c r="AT58" s="38">
        <f t="shared" si="13"/>
        <v>-8.6206896551724137E-3</v>
      </c>
      <c r="AU58" s="38">
        <f t="shared" si="15"/>
        <v>-1.7094017094017096E-2</v>
      </c>
      <c r="AV58" s="38">
        <f t="shared" si="15"/>
        <v>-1.680672268907563E-2</v>
      </c>
      <c r="AW58" s="38">
        <f t="shared" si="15"/>
        <v>2.1459227467811159E-2</v>
      </c>
      <c r="AX58" s="38">
        <f t="shared" si="15"/>
        <v>8.658008658008658E-3</v>
      </c>
      <c r="AY58" s="38">
        <f t="shared" si="15"/>
        <v>-3.7499999999999999E-2</v>
      </c>
      <c r="AZ58" s="39">
        <f t="shared" si="7"/>
        <v>1.788578010000149E-2</v>
      </c>
      <c r="BA58" s="38">
        <f t="shared" si="14"/>
        <v>-1.2763606576115059E-3</v>
      </c>
      <c r="BB58" s="38">
        <f t="shared" si="14"/>
        <v>-6.068417524565232E-3</v>
      </c>
      <c r="BC58" s="38">
        <f t="shared" si="14"/>
        <v>-1.5462433688367061E-3</v>
      </c>
      <c r="BD58" s="38">
        <f t="shared" si="14"/>
        <v>2.0593589627420776E-4</v>
      </c>
      <c r="BE58" s="38">
        <f t="shared" si="14"/>
        <v>5.9462041475186571E-3</v>
      </c>
      <c r="BF58" s="38">
        <f t="shared" si="14"/>
        <v>-1.7097305912148304E-3</v>
      </c>
      <c r="BG58" s="38">
        <f t="shared" si="16"/>
        <v>5.7440531954028675E-4</v>
      </c>
      <c r="BH58" s="38">
        <f t="shared" si="16"/>
        <v>4.8318273954718596E-3</v>
      </c>
      <c r="BI58" s="38">
        <f t="shared" si="16"/>
        <v>4.0414158891528846E-3</v>
      </c>
      <c r="BJ58" s="38">
        <f t="shared" si="16"/>
        <v>-1.1233594368195605E-2</v>
      </c>
      <c r="BK58" s="38">
        <f t="shared" si="16"/>
        <v>-5.9886411100683835E-3</v>
      </c>
      <c r="BL58" s="39">
        <f t="shared" si="9"/>
        <v>-1.2223198972534367E-2</v>
      </c>
      <c r="BM58" s="40">
        <f t="shared" si="10"/>
        <v>3.0108979072535857E-2</v>
      </c>
      <c r="BN58" s="41">
        <v>80</v>
      </c>
      <c r="BO58" s="41"/>
      <c r="BP58" s="42">
        <f>(BN58-BN57)/BN57</f>
        <v>-0.34426229508196721</v>
      </c>
      <c r="BQ58" s="52">
        <f t="shared" si="11"/>
        <v>0.10324691793215775</v>
      </c>
      <c r="BR58" s="43">
        <v>2</v>
      </c>
      <c r="BS58" s="43">
        <v>4</v>
      </c>
      <c r="BT58" s="43">
        <v>100</v>
      </c>
      <c r="BU58" s="54">
        <f t="shared" si="12"/>
        <v>50</v>
      </c>
    </row>
    <row r="59" spans="1:73" x14ac:dyDescent="0.25">
      <c r="A59" s="44">
        <v>19</v>
      </c>
      <c r="B59" s="44" t="s">
        <v>74</v>
      </c>
      <c r="C59" s="44" t="s">
        <v>75</v>
      </c>
      <c r="D59" s="31">
        <v>2021</v>
      </c>
      <c r="E59" s="34">
        <v>1192706000000</v>
      </c>
      <c r="F59" s="34">
        <v>0</v>
      </c>
      <c r="G59" s="34">
        <v>0</v>
      </c>
      <c r="H59" s="34">
        <v>13524000000</v>
      </c>
      <c r="I59" s="34">
        <v>1878851000000</v>
      </c>
      <c r="J59" s="34">
        <v>11851269000000</v>
      </c>
      <c r="K59" s="35">
        <f t="shared" si="3"/>
        <v>672621000000</v>
      </c>
      <c r="L59" s="52">
        <f t="shared" si="4"/>
        <v>5.6755187988729305E-2</v>
      </c>
      <c r="M59" s="35">
        <v>1659873000000</v>
      </c>
      <c r="N59" s="34">
        <v>11851269000000</v>
      </c>
      <c r="O59" s="52">
        <f t="shared" si="5"/>
        <v>0.14005867219788867</v>
      </c>
      <c r="P59" s="36">
        <v>44613</v>
      </c>
      <c r="Q59" s="37">
        <v>1325</v>
      </c>
      <c r="R59" s="37">
        <v>1335</v>
      </c>
      <c r="S59" s="37">
        <v>1385</v>
      </c>
      <c r="T59" s="37">
        <v>1365</v>
      </c>
      <c r="U59" s="37">
        <v>1355</v>
      </c>
      <c r="V59" s="37">
        <v>1395</v>
      </c>
      <c r="W59" s="37">
        <v>1380</v>
      </c>
      <c r="X59" s="37">
        <v>1380</v>
      </c>
      <c r="Y59" s="37">
        <v>1430</v>
      </c>
      <c r="Z59" s="37">
        <v>1470</v>
      </c>
      <c r="AA59" s="37">
        <v>1420</v>
      </c>
      <c r="AB59" s="37">
        <v>1470</v>
      </c>
      <c r="AC59" s="37">
        <v>6815.61</v>
      </c>
      <c r="AD59" s="37">
        <v>6734.49</v>
      </c>
      <c r="AE59" s="37">
        <v>6807.5</v>
      </c>
      <c r="AF59" s="37">
        <v>6850.2</v>
      </c>
      <c r="AG59" s="37">
        <v>6835.12</v>
      </c>
      <c r="AH59" s="37">
        <v>6892.82</v>
      </c>
      <c r="AI59" s="37">
        <v>6902.96</v>
      </c>
      <c r="AJ59" s="37">
        <v>6861.99</v>
      </c>
      <c r="AK59" s="37">
        <v>6920.06</v>
      </c>
      <c r="AL59" s="37">
        <v>6817.82</v>
      </c>
      <c r="AM59" s="37">
        <v>6888.17</v>
      </c>
      <c r="AN59" s="37">
        <v>6921.44</v>
      </c>
      <c r="AO59" s="38">
        <f t="shared" si="13"/>
        <v>7.5471698113207548E-3</v>
      </c>
      <c r="AP59" s="38">
        <f t="shared" si="13"/>
        <v>3.7453183520599252E-2</v>
      </c>
      <c r="AQ59" s="38">
        <f t="shared" si="13"/>
        <v>-1.444043321299639E-2</v>
      </c>
      <c r="AR59" s="38">
        <f t="shared" si="13"/>
        <v>-7.326007326007326E-3</v>
      </c>
      <c r="AS59" s="38">
        <f t="shared" si="13"/>
        <v>2.9520295202952029E-2</v>
      </c>
      <c r="AT59" s="38">
        <f t="shared" si="13"/>
        <v>-1.0752688172043012E-2</v>
      </c>
      <c r="AU59" s="38">
        <f t="shared" si="15"/>
        <v>0</v>
      </c>
      <c r="AV59" s="38">
        <f t="shared" si="15"/>
        <v>-3.4965034965034968E-2</v>
      </c>
      <c r="AW59" s="38">
        <f t="shared" si="15"/>
        <v>-2.7210884353741496E-2</v>
      </c>
      <c r="AX59" s="38">
        <f t="shared" si="15"/>
        <v>3.5211267605633804E-2</v>
      </c>
      <c r="AY59" s="38">
        <f t="shared" si="15"/>
        <v>-3.4013605442176874E-2</v>
      </c>
      <c r="AZ59" s="39">
        <f t="shared" si="7"/>
        <v>-1.8976737331494232E-2</v>
      </c>
      <c r="BA59" s="38">
        <f t="shared" si="14"/>
        <v>-1.1902089468147369E-2</v>
      </c>
      <c r="BB59" s="38">
        <f t="shared" si="14"/>
        <v>1.0841206980781058E-2</v>
      </c>
      <c r="BC59" s="38">
        <f t="shared" si="14"/>
        <v>6.2724935732647548E-3</v>
      </c>
      <c r="BD59" s="38">
        <f t="shared" si="14"/>
        <v>-2.2013955796910934E-3</v>
      </c>
      <c r="BE59" s="38">
        <f t="shared" si="14"/>
        <v>8.4416952445604196E-3</v>
      </c>
      <c r="BF59" s="38">
        <f t="shared" si="14"/>
        <v>1.4710960100510861E-3</v>
      </c>
      <c r="BG59" s="38">
        <f t="shared" si="16"/>
        <v>5.9705712191361771E-3</v>
      </c>
      <c r="BH59" s="38">
        <f t="shared" si="16"/>
        <v>-8.3915457380428233E-3</v>
      </c>
      <c r="BI59" s="38">
        <f t="shared" si="16"/>
        <v>1.4995995787509892E-2</v>
      </c>
      <c r="BJ59" s="38">
        <f t="shared" si="16"/>
        <v>-1.0213162567126009E-2</v>
      </c>
      <c r="BK59" s="38">
        <f t="shared" si="16"/>
        <v>-4.8068032085808055E-3</v>
      </c>
      <c r="BL59" s="39">
        <f t="shared" si="9"/>
        <v>1.0478062253715288E-2</v>
      </c>
      <c r="BM59" s="40">
        <f t="shared" si="10"/>
        <v>-2.945479958520952E-2</v>
      </c>
      <c r="BN59" s="41">
        <v>145</v>
      </c>
      <c r="BO59" s="41">
        <v>102</v>
      </c>
      <c r="BP59" s="42">
        <f>(BN59-BO59)/BO59</f>
        <v>0.42156862745098039</v>
      </c>
      <c r="BQ59" s="52">
        <f t="shared" si="11"/>
        <v>-0.22560454785328771</v>
      </c>
      <c r="BR59" s="43">
        <v>2</v>
      </c>
      <c r="BS59" s="43">
        <v>5</v>
      </c>
      <c r="BT59" s="43">
        <v>100</v>
      </c>
      <c r="BU59" s="54">
        <f t="shared" si="12"/>
        <v>40</v>
      </c>
    </row>
    <row r="60" spans="1:73" x14ac:dyDescent="0.25">
      <c r="A60" s="44"/>
      <c r="B60" s="44"/>
      <c r="C60" s="44"/>
      <c r="D60" s="45">
        <v>2022</v>
      </c>
      <c r="E60" s="34">
        <v>1205856000000</v>
      </c>
      <c r="F60" s="34">
        <v>0</v>
      </c>
      <c r="G60" s="34">
        <v>0</v>
      </c>
      <c r="H60" s="34">
        <v>12717000000</v>
      </c>
      <c r="I60" s="34">
        <v>1087265000000</v>
      </c>
      <c r="J60" s="34">
        <v>12417013000000</v>
      </c>
      <c r="K60" s="35">
        <f t="shared" si="3"/>
        <v>-131308000000</v>
      </c>
      <c r="L60" s="52">
        <f t="shared" si="4"/>
        <v>-1.0574845979463822E-2</v>
      </c>
      <c r="M60" s="35">
        <v>1481306000000</v>
      </c>
      <c r="N60" s="34">
        <v>12417013000000</v>
      </c>
      <c r="O60" s="52">
        <f t="shared" si="5"/>
        <v>0.11929648458932918</v>
      </c>
      <c r="P60" s="36">
        <v>44981</v>
      </c>
      <c r="Q60" s="37">
        <v>1085</v>
      </c>
      <c r="R60" s="37">
        <v>1085</v>
      </c>
      <c r="S60" s="37">
        <v>1080</v>
      </c>
      <c r="T60" s="37">
        <v>1075</v>
      </c>
      <c r="U60" s="37">
        <v>1095</v>
      </c>
      <c r="V60" s="37">
        <v>1085</v>
      </c>
      <c r="W60" s="37">
        <v>1115</v>
      </c>
      <c r="X60" s="37">
        <v>1090</v>
      </c>
      <c r="Y60" s="37">
        <v>1065</v>
      </c>
      <c r="Z60" s="37">
        <v>1070</v>
      </c>
      <c r="AA60" s="37">
        <v>1070</v>
      </c>
      <c r="AB60" s="37">
        <v>1090</v>
      </c>
      <c r="AC60" s="37">
        <v>6895.71</v>
      </c>
      <c r="AD60" s="37">
        <v>6894.72</v>
      </c>
      <c r="AE60" s="37">
        <v>6873.4</v>
      </c>
      <c r="AF60" s="37">
        <v>6809.97</v>
      </c>
      <c r="AG60" s="37">
        <v>6839.45</v>
      </c>
      <c r="AH60" s="37">
        <v>6839.58</v>
      </c>
      <c r="AI60" s="37">
        <v>6856.58</v>
      </c>
      <c r="AJ60" s="37">
        <v>6843.24</v>
      </c>
      <c r="AK60" s="37">
        <v>6844.94</v>
      </c>
      <c r="AL60" s="37">
        <v>6857.42</v>
      </c>
      <c r="AM60" s="37">
        <v>6813.64</v>
      </c>
      <c r="AN60" s="37">
        <v>6807</v>
      </c>
      <c r="AO60" s="38">
        <f t="shared" si="13"/>
        <v>0</v>
      </c>
      <c r="AP60" s="38">
        <f t="shared" si="13"/>
        <v>-4.608294930875576E-3</v>
      </c>
      <c r="AQ60" s="38">
        <f t="shared" si="13"/>
        <v>-4.6296296296296294E-3</v>
      </c>
      <c r="AR60" s="38">
        <f t="shared" si="13"/>
        <v>1.8604651162790697E-2</v>
      </c>
      <c r="AS60" s="38">
        <f t="shared" si="13"/>
        <v>-9.1324200913242004E-3</v>
      </c>
      <c r="AT60" s="38">
        <f t="shared" si="13"/>
        <v>2.7649769585253458E-2</v>
      </c>
      <c r="AU60" s="38">
        <f t="shared" si="15"/>
        <v>2.2935779816513763E-2</v>
      </c>
      <c r="AV60" s="38">
        <f t="shared" si="15"/>
        <v>2.3474178403755867E-2</v>
      </c>
      <c r="AW60" s="38">
        <f t="shared" si="15"/>
        <v>-4.6728971962616819E-3</v>
      </c>
      <c r="AX60" s="38">
        <f t="shared" si="15"/>
        <v>0</v>
      </c>
      <c r="AY60" s="38">
        <f t="shared" si="15"/>
        <v>-1.834862385321101E-2</v>
      </c>
      <c r="AZ60" s="39">
        <f t="shared" si="7"/>
        <v>5.1272513267011682E-2</v>
      </c>
      <c r="BA60" s="38">
        <f t="shared" si="14"/>
        <v>-1.4356752241607924E-4</v>
      </c>
      <c r="BB60" s="38">
        <f t="shared" si="14"/>
        <v>-3.0922212939757695E-3</v>
      </c>
      <c r="BC60" s="38">
        <f t="shared" si="14"/>
        <v>-9.2283295021385898E-3</v>
      </c>
      <c r="BD60" s="38">
        <f t="shared" si="14"/>
        <v>4.3289471172412745E-3</v>
      </c>
      <c r="BE60" s="38">
        <f t="shared" si="14"/>
        <v>1.9007376324135587E-5</v>
      </c>
      <c r="BF60" s="38">
        <f t="shared" si="14"/>
        <v>2.4855327373903076E-3</v>
      </c>
      <c r="BG60" s="38">
        <f t="shared" si="16"/>
        <v>1.9493690123392057E-3</v>
      </c>
      <c r="BH60" s="38">
        <f t="shared" si="16"/>
        <v>-2.4835864156586007E-4</v>
      </c>
      <c r="BI60" s="38">
        <f t="shared" si="16"/>
        <v>-1.8199264446395981E-3</v>
      </c>
      <c r="BJ60" s="38">
        <f t="shared" si="16"/>
        <v>6.4253468043512342E-3</v>
      </c>
      <c r="BK60" s="38">
        <f t="shared" si="16"/>
        <v>9.7546643161456259E-4</v>
      </c>
      <c r="BL60" s="39">
        <f t="shared" si="9"/>
        <v>1.6512660745248236E-3</v>
      </c>
      <c r="BM60" s="40">
        <f t="shared" si="10"/>
        <v>4.962124719248686E-2</v>
      </c>
      <c r="BN60" s="41">
        <v>152</v>
      </c>
      <c r="BO60" s="41"/>
      <c r="BP60" s="42">
        <f>(BN60-BN59)/BN59</f>
        <v>4.8275862068965517E-2</v>
      </c>
      <c r="BQ60" s="52">
        <f t="shared" si="11"/>
        <v>-0.33208630815562939</v>
      </c>
      <c r="BR60" s="43">
        <v>2</v>
      </c>
      <c r="BS60" s="43">
        <v>5</v>
      </c>
      <c r="BT60" s="43">
        <v>100</v>
      </c>
      <c r="BU60" s="54">
        <f t="shared" si="12"/>
        <v>40</v>
      </c>
    </row>
    <row r="61" spans="1:73" x14ac:dyDescent="0.25">
      <c r="A61" s="44"/>
      <c r="B61" s="44"/>
      <c r="C61" s="44"/>
      <c r="D61" s="46">
        <v>2023</v>
      </c>
      <c r="E61" s="34">
        <v>759425000000</v>
      </c>
      <c r="F61" s="34">
        <v>4859000000</v>
      </c>
      <c r="G61" s="34">
        <v>0</v>
      </c>
      <c r="H61" s="34">
        <f t="shared" si="2"/>
        <v>4859000000</v>
      </c>
      <c r="I61" s="34">
        <v>1411390000000</v>
      </c>
      <c r="J61" s="34">
        <v>12514203000000</v>
      </c>
      <c r="K61" s="35">
        <f t="shared" si="3"/>
        <v>647106000000</v>
      </c>
      <c r="L61" s="52">
        <f t="shared" si="4"/>
        <v>5.1709725341677774E-2</v>
      </c>
      <c r="M61" s="35">
        <v>1166762000000</v>
      </c>
      <c r="N61" s="34">
        <v>12514203000000</v>
      </c>
      <c r="O61" s="52">
        <f t="shared" si="5"/>
        <v>9.3235022637877932E-2</v>
      </c>
      <c r="P61" s="36">
        <v>45349</v>
      </c>
      <c r="Q61" s="37">
        <v>845</v>
      </c>
      <c r="R61" s="37">
        <v>850</v>
      </c>
      <c r="S61" s="37">
        <v>840</v>
      </c>
      <c r="T61" s="37">
        <v>855</v>
      </c>
      <c r="U61" s="37">
        <v>840</v>
      </c>
      <c r="V61" s="37">
        <v>830</v>
      </c>
      <c r="W61" s="37">
        <v>825</v>
      </c>
      <c r="X61" s="37">
        <v>835</v>
      </c>
      <c r="Y61" s="37">
        <v>845</v>
      </c>
      <c r="Z61" s="37">
        <v>870</v>
      </c>
      <c r="AA61" s="37">
        <v>865</v>
      </c>
      <c r="AB61" s="37">
        <v>865</v>
      </c>
      <c r="AC61" s="37">
        <v>7296.7</v>
      </c>
      <c r="AD61" s="37">
        <v>7352.6</v>
      </c>
      <c r="AE61" s="37">
        <v>7349.02</v>
      </c>
      <c r="AF61" s="37">
        <v>7339.64</v>
      </c>
      <c r="AG61" s="37">
        <v>7295.1</v>
      </c>
      <c r="AH61" s="37">
        <v>7283.82</v>
      </c>
      <c r="AI61" s="37">
        <v>7285.32</v>
      </c>
      <c r="AJ61" s="37">
        <v>7328.64</v>
      </c>
      <c r="AK61" s="37">
        <v>7316.11</v>
      </c>
      <c r="AL61" s="37">
        <v>7311.91</v>
      </c>
      <c r="AM61" s="37">
        <v>7276.75</v>
      </c>
      <c r="AN61" s="37">
        <v>7247.46</v>
      </c>
      <c r="AO61" s="38">
        <f t="shared" si="13"/>
        <v>5.9171597633136093E-3</v>
      </c>
      <c r="AP61" s="38">
        <f t="shared" si="13"/>
        <v>-1.1764705882352941E-2</v>
      </c>
      <c r="AQ61" s="38">
        <f t="shared" si="13"/>
        <v>1.7857142857142856E-2</v>
      </c>
      <c r="AR61" s="38">
        <f t="shared" si="13"/>
        <v>-1.7543859649122806E-2</v>
      </c>
      <c r="AS61" s="38">
        <f t="shared" si="13"/>
        <v>-1.1904761904761904E-2</v>
      </c>
      <c r="AT61" s="38">
        <f t="shared" si="13"/>
        <v>-6.024096385542169E-3</v>
      </c>
      <c r="AU61" s="38">
        <f t="shared" si="15"/>
        <v>-1.1976047904191617E-2</v>
      </c>
      <c r="AV61" s="38">
        <f t="shared" si="15"/>
        <v>-1.1834319526627219E-2</v>
      </c>
      <c r="AW61" s="38">
        <f t="shared" si="15"/>
        <v>-2.8735632183908046E-2</v>
      </c>
      <c r="AX61" s="38">
        <f t="shared" si="15"/>
        <v>5.7803468208092483E-3</v>
      </c>
      <c r="AY61" s="38">
        <f t="shared" si="15"/>
        <v>0</v>
      </c>
      <c r="AZ61" s="39">
        <f t="shared" si="7"/>
        <v>-7.0228773995240995E-2</v>
      </c>
      <c r="BA61" s="38">
        <f t="shared" si="14"/>
        <v>7.6609974371977122E-3</v>
      </c>
      <c r="BB61" s="38">
        <f t="shared" si="14"/>
        <v>-4.8690259228027186E-4</v>
      </c>
      <c r="BC61" s="38">
        <f t="shared" si="14"/>
        <v>-1.2763606576115059E-3</v>
      </c>
      <c r="BD61" s="38">
        <f t="shared" si="14"/>
        <v>-6.068417524565232E-3</v>
      </c>
      <c r="BE61" s="38">
        <f t="shared" si="14"/>
        <v>-1.5462433688367061E-3</v>
      </c>
      <c r="BF61" s="38">
        <f t="shared" si="14"/>
        <v>2.0593589627420776E-4</v>
      </c>
      <c r="BG61" s="38">
        <f t="shared" si="16"/>
        <v>-5.9110558029867232E-3</v>
      </c>
      <c r="BH61" s="38">
        <f t="shared" si="16"/>
        <v>1.7126587763170121E-3</v>
      </c>
      <c r="BI61" s="38">
        <f t="shared" si="16"/>
        <v>5.7440531954028675E-4</v>
      </c>
      <c r="BJ61" s="38">
        <f t="shared" si="16"/>
        <v>4.8318273954718596E-3</v>
      </c>
      <c r="BK61" s="38">
        <f t="shared" si="16"/>
        <v>4.0414158891528846E-3</v>
      </c>
      <c r="BL61" s="39">
        <f t="shared" si="9"/>
        <v>3.7382607676735239E-3</v>
      </c>
      <c r="BM61" s="40">
        <f t="shared" si="10"/>
        <v>-7.3967034762914524E-2</v>
      </c>
      <c r="BN61" s="41">
        <v>112</v>
      </c>
      <c r="BO61" s="41"/>
      <c r="BP61" s="42">
        <f>(BN61-BN60)/BN60</f>
        <v>-0.26315789473684209</v>
      </c>
      <c r="BQ61" s="52">
        <f t="shared" si="11"/>
        <v>0.53055613209907515</v>
      </c>
      <c r="BR61" s="43">
        <v>2</v>
      </c>
      <c r="BS61" s="43">
        <v>5</v>
      </c>
      <c r="BT61" s="43">
        <v>100</v>
      </c>
      <c r="BU61" s="54">
        <f t="shared" si="12"/>
        <v>40</v>
      </c>
    </row>
    <row r="62" spans="1:73" x14ac:dyDescent="0.25">
      <c r="A62" s="44">
        <v>20</v>
      </c>
      <c r="B62" s="44" t="s">
        <v>76</v>
      </c>
      <c r="C62" s="44" t="s">
        <v>77</v>
      </c>
      <c r="D62" s="31">
        <v>2021</v>
      </c>
      <c r="E62" s="34">
        <v>223823599000</v>
      </c>
      <c r="F62" s="34">
        <v>12339477000</v>
      </c>
      <c r="G62" s="34">
        <v>0</v>
      </c>
      <c r="H62" s="34">
        <f t="shared" si="2"/>
        <v>12339477000</v>
      </c>
      <c r="I62" s="34">
        <v>-273557927000</v>
      </c>
      <c r="J62" s="34">
        <v>5436745210000</v>
      </c>
      <c r="K62" s="35">
        <f t="shared" si="3"/>
        <v>-509721003000</v>
      </c>
      <c r="L62" s="52">
        <f t="shared" si="4"/>
        <v>-9.3754807943262061E-2</v>
      </c>
      <c r="M62" s="35">
        <v>3048242414000</v>
      </c>
      <c r="N62" s="34">
        <v>5436745210000</v>
      </c>
      <c r="O62" s="52">
        <f t="shared" si="5"/>
        <v>0.56067413429514013</v>
      </c>
      <c r="P62" s="36">
        <v>44651</v>
      </c>
      <c r="Q62" s="37">
        <v>1525</v>
      </c>
      <c r="R62" s="37">
        <v>1525</v>
      </c>
      <c r="S62" s="37">
        <v>1525</v>
      </c>
      <c r="T62" s="37">
        <v>1525</v>
      </c>
      <c r="U62" s="37">
        <v>1525</v>
      </c>
      <c r="V62" s="37">
        <v>1525</v>
      </c>
      <c r="W62" s="37">
        <v>1525</v>
      </c>
      <c r="X62" s="37">
        <v>1525</v>
      </c>
      <c r="Y62" s="37">
        <v>1525</v>
      </c>
      <c r="Z62" s="37">
        <v>1525</v>
      </c>
      <c r="AA62" s="37">
        <v>1525</v>
      </c>
      <c r="AB62" s="37">
        <v>1525</v>
      </c>
      <c r="AC62" s="37">
        <v>6996.12</v>
      </c>
      <c r="AD62" s="37">
        <v>7049.69</v>
      </c>
      <c r="AE62" s="37">
        <v>7002.53</v>
      </c>
      <c r="AF62" s="37">
        <v>7049.6</v>
      </c>
      <c r="AG62" s="37">
        <v>7011.69</v>
      </c>
      <c r="AH62" s="37">
        <v>7053.19</v>
      </c>
      <c r="AI62" s="37">
        <v>7071.44</v>
      </c>
      <c r="AJ62" s="37">
        <v>7078.76</v>
      </c>
      <c r="AK62" s="37">
        <v>7116.22</v>
      </c>
      <c r="AL62" s="37">
        <v>7148.3</v>
      </c>
      <c r="AM62" s="37">
        <v>7104.22</v>
      </c>
      <c r="AN62" s="37">
        <v>7127.37</v>
      </c>
      <c r="AO62" s="38">
        <f t="shared" si="13"/>
        <v>0</v>
      </c>
      <c r="AP62" s="38">
        <f t="shared" si="13"/>
        <v>0</v>
      </c>
      <c r="AQ62" s="38">
        <f t="shared" si="13"/>
        <v>0</v>
      </c>
      <c r="AR62" s="38">
        <f t="shared" si="13"/>
        <v>0</v>
      </c>
      <c r="AS62" s="38">
        <f t="shared" si="13"/>
        <v>0</v>
      </c>
      <c r="AT62" s="38">
        <f t="shared" si="13"/>
        <v>0</v>
      </c>
      <c r="AU62" s="38">
        <f t="shared" si="15"/>
        <v>0</v>
      </c>
      <c r="AV62" s="38">
        <f t="shared" si="15"/>
        <v>0</v>
      </c>
      <c r="AW62" s="38">
        <f t="shared" si="15"/>
        <v>0</v>
      </c>
      <c r="AX62" s="38">
        <f t="shared" si="15"/>
        <v>0</v>
      </c>
      <c r="AY62" s="38">
        <f t="shared" si="15"/>
        <v>0</v>
      </c>
      <c r="AZ62" s="39">
        <f t="shared" si="7"/>
        <v>0</v>
      </c>
      <c r="BA62" s="38">
        <f t="shared" si="14"/>
        <v>7.6571013647564233E-3</v>
      </c>
      <c r="BB62" s="38">
        <f t="shared" si="14"/>
        <v>-6.6896558572078855E-3</v>
      </c>
      <c r="BC62" s="38">
        <f t="shared" si="14"/>
        <v>6.7218562433864074E-3</v>
      </c>
      <c r="BD62" s="38">
        <f t="shared" si="14"/>
        <v>-5.3776100771676071E-3</v>
      </c>
      <c r="BE62" s="38">
        <f t="shared" si="14"/>
        <v>5.918687220912505E-3</v>
      </c>
      <c r="BF62" s="38">
        <f t="shared" si="14"/>
        <v>2.5874816926809005E-3</v>
      </c>
      <c r="BG62" s="38">
        <f t="shared" si="16"/>
        <v>-1.0340794150388794E-3</v>
      </c>
      <c r="BH62" s="38">
        <f t="shared" si="16"/>
        <v>-5.2640306229992939E-3</v>
      </c>
      <c r="BI62" s="38">
        <f t="shared" si="16"/>
        <v>-4.4877803114027007E-3</v>
      </c>
      <c r="BJ62" s="38">
        <f t="shared" si="16"/>
        <v>6.2047628029537269E-3</v>
      </c>
      <c r="BK62" s="38">
        <f t="shared" si="16"/>
        <v>-3.248042405543649E-3</v>
      </c>
      <c r="BL62" s="39">
        <f t="shared" si="9"/>
        <v>2.9886906353299501E-3</v>
      </c>
      <c r="BM62" s="40">
        <f t="shared" si="10"/>
        <v>-2.9886906353299501E-3</v>
      </c>
      <c r="BN62" s="41">
        <v>27</v>
      </c>
      <c r="BO62" s="41">
        <v>-17</v>
      </c>
      <c r="BP62" s="42">
        <f>(BN62-BO62)/BO62</f>
        <v>-2.5882352941176472</v>
      </c>
      <c r="BQ62" s="52">
        <f t="shared" si="11"/>
        <v>2.652065320001384E-2</v>
      </c>
      <c r="BR62" s="43">
        <v>3</v>
      </c>
      <c r="BS62" s="43">
        <v>5</v>
      </c>
      <c r="BT62" s="43">
        <v>100</v>
      </c>
      <c r="BU62" s="54">
        <f t="shared" si="12"/>
        <v>60</v>
      </c>
    </row>
    <row r="63" spans="1:73" x14ac:dyDescent="0.25">
      <c r="A63" s="44"/>
      <c r="B63" s="44"/>
      <c r="C63" s="44"/>
      <c r="D63" s="45">
        <v>2022</v>
      </c>
      <c r="E63" s="34">
        <v>132238461000</v>
      </c>
      <c r="F63" s="34">
        <v>129166857000</v>
      </c>
      <c r="G63" s="34">
        <v>0</v>
      </c>
      <c r="H63" s="34">
        <f t="shared" si="2"/>
        <v>129166857000</v>
      </c>
      <c r="I63" s="34">
        <v>268953194000</v>
      </c>
      <c r="J63" s="34">
        <v>5746998087000</v>
      </c>
      <c r="K63" s="35">
        <f t="shared" si="3"/>
        <v>7547876000</v>
      </c>
      <c r="L63" s="52">
        <f t="shared" si="4"/>
        <v>1.3133597550821666E-3</v>
      </c>
      <c r="M63" s="35">
        <v>3352507765000</v>
      </c>
      <c r="N63" s="34">
        <v>5746998087000</v>
      </c>
      <c r="O63" s="52">
        <f t="shared" si="5"/>
        <v>0.58334937897117833</v>
      </c>
      <c r="P63" s="36">
        <v>45016</v>
      </c>
      <c r="Q63" s="37">
        <v>424</v>
      </c>
      <c r="R63" s="37">
        <v>432</v>
      </c>
      <c r="S63" s="37">
        <v>434</v>
      </c>
      <c r="T63" s="37">
        <v>438</v>
      </c>
      <c r="U63" s="37">
        <v>442</v>
      </c>
      <c r="V63" s="37">
        <v>442</v>
      </c>
      <c r="W63" s="37">
        <v>446</v>
      </c>
      <c r="X63" s="37">
        <v>462</v>
      </c>
      <c r="Y63" s="37">
        <v>466</v>
      </c>
      <c r="Z63" s="37">
        <v>464</v>
      </c>
      <c r="AA63" s="37">
        <v>464</v>
      </c>
      <c r="AB63" s="37">
        <v>454</v>
      </c>
      <c r="AC63" s="37">
        <v>6691.61</v>
      </c>
      <c r="AD63" s="37">
        <v>6762.25</v>
      </c>
      <c r="AE63" s="37">
        <v>6708.93</v>
      </c>
      <c r="AF63" s="37">
        <v>6760.33</v>
      </c>
      <c r="AG63" s="37">
        <v>6839.44</v>
      </c>
      <c r="AH63" s="37">
        <v>6808.95</v>
      </c>
      <c r="AI63" s="37">
        <v>6805.28</v>
      </c>
      <c r="AJ63" s="37">
        <v>6827.17</v>
      </c>
      <c r="AK63" s="37">
        <v>6833.18</v>
      </c>
      <c r="AL63" s="37">
        <v>6819.67</v>
      </c>
      <c r="AM63" s="37">
        <v>6792.77</v>
      </c>
      <c r="AN63" s="37">
        <v>6771.23</v>
      </c>
      <c r="AO63" s="38">
        <f t="shared" si="13"/>
        <v>1.8867924528301886E-2</v>
      </c>
      <c r="AP63" s="38">
        <f t="shared" si="13"/>
        <v>4.6296296296296294E-3</v>
      </c>
      <c r="AQ63" s="38">
        <f t="shared" si="13"/>
        <v>9.2165898617511521E-3</v>
      </c>
      <c r="AR63" s="38">
        <f t="shared" ref="AR63:AT126" si="17">(U63-T63)/T63</f>
        <v>9.1324200913242004E-3</v>
      </c>
      <c r="AS63" s="38">
        <f t="shared" si="17"/>
        <v>0</v>
      </c>
      <c r="AT63" s="38">
        <f t="shared" si="17"/>
        <v>9.0497737556561094E-3</v>
      </c>
      <c r="AU63" s="38">
        <f t="shared" si="15"/>
        <v>-3.4632034632034632E-2</v>
      </c>
      <c r="AV63" s="38">
        <f t="shared" si="15"/>
        <v>-8.5836909871244635E-3</v>
      </c>
      <c r="AW63" s="38">
        <f t="shared" si="15"/>
        <v>4.3103448275862068E-3</v>
      </c>
      <c r="AX63" s="38">
        <f t="shared" si="15"/>
        <v>0</v>
      </c>
      <c r="AY63" s="38">
        <f t="shared" si="15"/>
        <v>2.2026431718061675E-2</v>
      </c>
      <c r="AZ63" s="39">
        <f t="shared" si="7"/>
        <v>3.4017388793151762E-2</v>
      </c>
      <c r="BA63" s="38">
        <f t="shared" si="14"/>
        <v>1.0556502844606953E-2</v>
      </c>
      <c r="BB63" s="38">
        <f t="shared" si="14"/>
        <v>-7.8849495360271676E-3</v>
      </c>
      <c r="BC63" s="38">
        <f t="shared" si="14"/>
        <v>7.6614303622186599E-3</v>
      </c>
      <c r="BD63" s="38">
        <f t="shared" ref="BA63:BF105" si="18">(AG63-AF63)/AF63</f>
        <v>1.1702091465949098E-2</v>
      </c>
      <c r="BE63" s="38">
        <f t="shared" si="18"/>
        <v>-4.4579673189617548E-3</v>
      </c>
      <c r="BF63" s="38">
        <f t="shared" si="18"/>
        <v>-5.3899646788419257E-4</v>
      </c>
      <c r="BG63" s="38">
        <f t="shared" si="16"/>
        <v>-3.206306566263961E-3</v>
      </c>
      <c r="BH63" s="38">
        <f t="shared" si="16"/>
        <v>-8.7953193096043398E-4</v>
      </c>
      <c r="BI63" s="38">
        <f t="shared" si="16"/>
        <v>1.9810342729193963E-3</v>
      </c>
      <c r="BJ63" s="38">
        <f t="shared" si="16"/>
        <v>3.9600928634415172E-3</v>
      </c>
      <c r="BK63" s="38">
        <f t="shared" si="16"/>
        <v>3.1811059438242202E-3</v>
      </c>
      <c r="BL63" s="39">
        <f t="shared" si="9"/>
        <v>2.2074505932862337E-2</v>
      </c>
      <c r="BM63" s="40">
        <f t="shared" si="10"/>
        <v>1.1942882860289425E-2</v>
      </c>
      <c r="BN63" s="41">
        <v>12</v>
      </c>
      <c r="BO63" s="41"/>
      <c r="BP63" s="42">
        <f>(BN63-BN62)/BN62</f>
        <v>-0.55555555555555558</v>
      </c>
      <c r="BQ63" s="52">
        <f t="shared" si="11"/>
        <v>9.6678210851479041E-2</v>
      </c>
      <c r="BR63" s="43">
        <v>3</v>
      </c>
      <c r="BS63" s="43">
        <v>5</v>
      </c>
      <c r="BT63" s="43">
        <v>100</v>
      </c>
      <c r="BU63" s="54">
        <f t="shared" si="12"/>
        <v>60</v>
      </c>
    </row>
    <row r="64" spans="1:73" x14ac:dyDescent="0.25">
      <c r="A64" s="44"/>
      <c r="B64" s="44"/>
      <c r="C64" s="44"/>
      <c r="D64" s="46">
        <v>2023</v>
      </c>
      <c r="E64" s="34">
        <v>312412886000</v>
      </c>
      <c r="F64" s="34">
        <v>17505189000</v>
      </c>
      <c r="G64" s="34">
        <v>0</v>
      </c>
      <c r="H64" s="34">
        <f t="shared" si="2"/>
        <v>17505189000</v>
      </c>
      <c r="I64" s="34">
        <v>461817524000</v>
      </c>
      <c r="J64" s="34">
        <v>5517296880000</v>
      </c>
      <c r="K64" s="35">
        <f t="shared" si="3"/>
        <v>131899449000</v>
      </c>
      <c r="L64" s="52">
        <f t="shared" si="4"/>
        <v>2.3906534643464754E-2</v>
      </c>
      <c r="M64" s="35">
        <v>3021300745000</v>
      </c>
      <c r="N64" s="34">
        <v>5517296880000</v>
      </c>
      <c r="O64" s="52">
        <f t="shared" si="5"/>
        <v>0.54760525139622362</v>
      </c>
      <c r="P64" s="36">
        <v>45379</v>
      </c>
      <c r="Q64" s="37">
        <v>540</v>
      </c>
      <c r="R64" s="37">
        <v>535</v>
      </c>
      <c r="S64" s="37">
        <v>525</v>
      </c>
      <c r="T64" s="37">
        <v>520</v>
      </c>
      <c r="U64" s="37">
        <v>505</v>
      </c>
      <c r="V64" s="37">
        <v>510</v>
      </c>
      <c r="W64" s="37">
        <v>505</v>
      </c>
      <c r="X64" s="37">
        <v>515</v>
      </c>
      <c r="Y64" s="37">
        <v>515</v>
      </c>
      <c r="Z64" s="37">
        <v>510</v>
      </c>
      <c r="AA64" s="37">
        <v>525</v>
      </c>
      <c r="AB64" s="37">
        <v>525</v>
      </c>
      <c r="AC64" s="37">
        <v>7331.13</v>
      </c>
      <c r="AD64" s="37">
        <v>7338.35</v>
      </c>
      <c r="AE64" s="37">
        <v>7350.15</v>
      </c>
      <c r="AF64" s="37">
        <v>7377.76</v>
      </c>
      <c r="AG64" s="37">
        <v>7365.66</v>
      </c>
      <c r="AH64" s="37">
        <v>7310.09</v>
      </c>
      <c r="AI64" s="37">
        <v>7288.81</v>
      </c>
      <c r="AJ64" s="37">
        <v>7205.06</v>
      </c>
      <c r="AK64" s="37">
        <v>7236.98</v>
      </c>
      <c r="AL64" s="37">
        <v>7166.84</v>
      </c>
      <c r="AM64" s="37">
        <v>7254.4</v>
      </c>
      <c r="AN64" s="37">
        <v>7286.88</v>
      </c>
      <c r="AO64" s="38">
        <f t="shared" ref="AO64:AT127" si="19">(R64-Q64)/Q64</f>
        <v>-9.2592592592592587E-3</v>
      </c>
      <c r="AP64" s="38">
        <f t="shared" si="19"/>
        <v>-1.8691588785046728E-2</v>
      </c>
      <c r="AQ64" s="38">
        <f t="shared" si="19"/>
        <v>-9.5238095238095247E-3</v>
      </c>
      <c r="AR64" s="38">
        <f t="shared" si="17"/>
        <v>-2.8846153846153848E-2</v>
      </c>
      <c r="AS64" s="38">
        <f t="shared" si="17"/>
        <v>9.9009900990099011E-3</v>
      </c>
      <c r="AT64" s="38">
        <f t="shared" si="17"/>
        <v>-9.8039215686274508E-3</v>
      </c>
      <c r="AU64" s="38">
        <f t="shared" si="15"/>
        <v>-1.9417475728155338E-2</v>
      </c>
      <c r="AV64" s="38">
        <f t="shared" si="15"/>
        <v>0</v>
      </c>
      <c r="AW64" s="38">
        <f t="shared" si="15"/>
        <v>9.8039215686274508E-3</v>
      </c>
      <c r="AX64" s="38">
        <f t="shared" si="15"/>
        <v>-2.8571428571428571E-2</v>
      </c>
      <c r="AY64" s="38">
        <f t="shared" si="15"/>
        <v>0</v>
      </c>
      <c r="AZ64" s="39">
        <f t="shared" si="7"/>
        <v>-0.10440872561484336</v>
      </c>
      <c r="BA64" s="38">
        <f t="shared" si="18"/>
        <v>9.8484135460703251E-4</v>
      </c>
      <c r="BB64" s="38">
        <f t="shared" si="18"/>
        <v>1.607990897136178E-3</v>
      </c>
      <c r="BC64" s="38">
        <f t="shared" si="18"/>
        <v>3.7563859240968664E-3</v>
      </c>
      <c r="BD64" s="38">
        <f t="shared" si="18"/>
        <v>-1.6400641929258154E-3</v>
      </c>
      <c r="BE64" s="38">
        <f t="shared" si="18"/>
        <v>-7.5444698777841646E-3</v>
      </c>
      <c r="BF64" s="38">
        <f t="shared" si="18"/>
        <v>-2.9110448708565481E-3</v>
      </c>
      <c r="BG64" s="38">
        <f t="shared" si="16"/>
        <v>1.1623775513319804E-2</v>
      </c>
      <c r="BH64" s="38">
        <f t="shared" si="16"/>
        <v>-4.4106795928687331E-3</v>
      </c>
      <c r="BI64" s="38">
        <f t="shared" si="16"/>
        <v>9.7867400416361203E-3</v>
      </c>
      <c r="BJ64" s="38">
        <f t="shared" si="16"/>
        <v>-1.2069916188795696E-2</v>
      </c>
      <c r="BK64" s="38">
        <f t="shared" si="16"/>
        <v>-4.4573260435193766E-3</v>
      </c>
      <c r="BL64" s="39">
        <f t="shared" si="9"/>
        <v>-5.2737670359543319E-3</v>
      </c>
      <c r="BM64" s="40">
        <f t="shared" si="10"/>
        <v>-9.9134958578889029E-2</v>
      </c>
      <c r="BN64" s="41">
        <v>28</v>
      </c>
      <c r="BO64" s="41"/>
      <c r="BP64" s="42">
        <f>(BN64-BN63)/BN63</f>
        <v>1.3333333333333333</v>
      </c>
      <c r="BQ64" s="52">
        <f t="shared" si="11"/>
        <v>-0.12359096893416678</v>
      </c>
      <c r="BR64" s="43">
        <v>3</v>
      </c>
      <c r="BS64" s="43">
        <v>5</v>
      </c>
      <c r="BT64" s="43">
        <v>100</v>
      </c>
      <c r="BU64" s="54">
        <f t="shared" si="12"/>
        <v>60</v>
      </c>
    </row>
    <row r="65" spans="1:73" x14ac:dyDescent="0.25">
      <c r="A65" s="44">
        <v>21</v>
      </c>
      <c r="B65" s="44" t="s">
        <v>78</v>
      </c>
      <c r="C65" s="44" t="s">
        <v>79</v>
      </c>
      <c r="D65" s="31">
        <v>2021</v>
      </c>
      <c r="E65" s="34">
        <v>486653000000</v>
      </c>
      <c r="F65" s="34">
        <v>722511000000</v>
      </c>
      <c r="G65" s="34">
        <v>33109000000</v>
      </c>
      <c r="H65" s="34">
        <f t="shared" si="2"/>
        <v>755620000000</v>
      </c>
      <c r="I65" s="34">
        <v>1141971000000</v>
      </c>
      <c r="J65" s="34">
        <v>6329539000000</v>
      </c>
      <c r="K65" s="35">
        <f t="shared" si="3"/>
        <v>-100302000000</v>
      </c>
      <c r="L65" s="52">
        <f t="shared" si="4"/>
        <v>-1.5846651707178042E-2</v>
      </c>
      <c r="M65" s="35">
        <v>4661895000000</v>
      </c>
      <c r="N65" s="34">
        <v>6329539000000</v>
      </c>
      <c r="O65" s="52">
        <f t="shared" si="5"/>
        <v>0.73652994317595644</v>
      </c>
      <c r="P65" s="36">
        <v>44650</v>
      </c>
      <c r="Q65" s="37">
        <v>199.05</v>
      </c>
      <c r="R65" s="37">
        <v>205.69</v>
      </c>
      <c r="S65" s="37">
        <v>205.69</v>
      </c>
      <c r="T65" s="37">
        <v>196.21</v>
      </c>
      <c r="U65" s="37">
        <v>191.47</v>
      </c>
      <c r="V65" s="37">
        <v>200</v>
      </c>
      <c r="W65" s="37">
        <v>207.59</v>
      </c>
      <c r="X65" s="37">
        <v>201.9</v>
      </c>
      <c r="Y65" s="37">
        <v>201.9</v>
      </c>
      <c r="Z65" s="37">
        <v>199.05</v>
      </c>
      <c r="AA65" s="37">
        <v>192.42</v>
      </c>
      <c r="AB65" s="37">
        <v>199.05</v>
      </c>
      <c r="AC65" s="37">
        <v>7000.82</v>
      </c>
      <c r="AD65" s="37">
        <v>6996.12</v>
      </c>
      <c r="AE65" s="37">
        <v>7049.69</v>
      </c>
      <c r="AF65" s="37">
        <v>7002.53</v>
      </c>
      <c r="AG65" s="37">
        <v>7049.6</v>
      </c>
      <c r="AH65" s="37">
        <v>7011.69</v>
      </c>
      <c r="AI65" s="37">
        <v>7053.19</v>
      </c>
      <c r="AJ65" s="37">
        <v>7071.44</v>
      </c>
      <c r="AK65" s="37">
        <v>7078.76</v>
      </c>
      <c r="AL65" s="37">
        <v>7116.22</v>
      </c>
      <c r="AM65" s="37">
        <v>7148.3</v>
      </c>
      <c r="AN65" s="37">
        <v>7104.22</v>
      </c>
      <c r="AO65" s="38">
        <f t="shared" si="19"/>
        <v>3.3358452650087848E-2</v>
      </c>
      <c r="AP65" s="38">
        <f t="shared" si="19"/>
        <v>0</v>
      </c>
      <c r="AQ65" s="38">
        <f t="shared" si="19"/>
        <v>-4.6088774369196311E-2</v>
      </c>
      <c r="AR65" s="38">
        <f t="shared" si="17"/>
        <v>-2.4157790122827628E-2</v>
      </c>
      <c r="AS65" s="38">
        <f t="shared" si="17"/>
        <v>4.4550060061628462E-2</v>
      </c>
      <c r="AT65" s="38">
        <f t="shared" si="17"/>
        <v>3.7950000000000018E-2</v>
      </c>
      <c r="AU65" s="38">
        <f t="shared" si="15"/>
        <v>2.8182268449727575E-2</v>
      </c>
      <c r="AV65" s="38">
        <f t="shared" si="15"/>
        <v>0</v>
      </c>
      <c r="AW65" s="38">
        <f t="shared" si="15"/>
        <v>1.4318010550113008E-2</v>
      </c>
      <c r="AX65" s="38">
        <f t="shared" si="15"/>
        <v>3.4455877767383972E-2</v>
      </c>
      <c r="AY65" s="38">
        <f t="shared" si="15"/>
        <v>-3.3308214016578866E-2</v>
      </c>
      <c r="AZ65" s="39">
        <f t="shared" si="7"/>
        <v>8.9259890970338068E-2</v>
      </c>
      <c r="BA65" s="38">
        <f t="shared" si="18"/>
        <v>-6.7134992757988607E-4</v>
      </c>
      <c r="BB65" s="38">
        <f t="shared" si="18"/>
        <v>7.6571013647564233E-3</v>
      </c>
      <c r="BC65" s="38">
        <f t="shared" si="18"/>
        <v>-6.6896558572078855E-3</v>
      </c>
      <c r="BD65" s="38">
        <f t="shared" si="18"/>
        <v>6.7218562433864074E-3</v>
      </c>
      <c r="BE65" s="38">
        <f t="shared" si="18"/>
        <v>-5.3776100771676071E-3</v>
      </c>
      <c r="BF65" s="38">
        <f t="shared" si="18"/>
        <v>5.918687220912505E-3</v>
      </c>
      <c r="BG65" s="38">
        <f t="shared" si="16"/>
        <v>-2.580803909811863E-3</v>
      </c>
      <c r="BH65" s="38">
        <f t="shared" si="16"/>
        <v>-1.0340794150388794E-3</v>
      </c>
      <c r="BI65" s="38">
        <f t="shared" si="16"/>
        <v>-5.2640306229992939E-3</v>
      </c>
      <c r="BJ65" s="38">
        <f t="shared" si="16"/>
        <v>-4.4877803114027007E-3</v>
      </c>
      <c r="BK65" s="38">
        <f t="shared" si="16"/>
        <v>6.2047628029537269E-3</v>
      </c>
      <c r="BL65" s="39">
        <f t="shared" si="9"/>
        <v>3.9709751080094658E-4</v>
      </c>
      <c r="BM65" s="40">
        <f t="shared" si="10"/>
        <v>8.8862793459537126E-2</v>
      </c>
      <c r="BN65" s="41">
        <v>95.48</v>
      </c>
      <c r="BO65" s="41">
        <v>69.48</v>
      </c>
      <c r="BP65" s="42">
        <f>(BN65-BO65)/BO65</f>
        <v>0.37420840529648819</v>
      </c>
      <c r="BQ65" s="52">
        <f t="shared" si="11"/>
        <v>6.2023709598793823E-2</v>
      </c>
      <c r="BR65" s="43">
        <v>1</v>
      </c>
      <c r="BS65" s="43">
        <v>2</v>
      </c>
      <c r="BT65" s="43">
        <v>100</v>
      </c>
      <c r="BU65" s="54">
        <f t="shared" si="12"/>
        <v>50</v>
      </c>
    </row>
    <row r="66" spans="1:73" x14ac:dyDescent="0.25">
      <c r="A66" s="44"/>
      <c r="B66" s="44"/>
      <c r="C66" s="44"/>
      <c r="D66" s="45">
        <v>2022</v>
      </c>
      <c r="E66" s="34">
        <v>637902000000</v>
      </c>
      <c r="F66" s="34">
        <v>751751000000</v>
      </c>
      <c r="G66" s="34">
        <v>44664000000</v>
      </c>
      <c r="H66" s="34">
        <f t="shared" si="2"/>
        <v>796415000000</v>
      </c>
      <c r="I66" s="34">
        <v>1587139000000</v>
      </c>
      <c r="J66" s="34">
        <v>6905148000000</v>
      </c>
      <c r="K66" s="35">
        <f t="shared" si="3"/>
        <v>152822000000</v>
      </c>
      <c r="L66" s="52">
        <f t="shared" si="4"/>
        <v>2.2131603841076253E-2</v>
      </c>
      <c r="M66" s="35">
        <v>4918421000000</v>
      </c>
      <c r="N66" s="34">
        <v>6905148000000</v>
      </c>
      <c r="O66" s="52">
        <f t="shared" si="5"/>
        <v>0.71228321246698845</v>
      </c>
      <c r="P66" s="36">
        <v>44986</v>
      </c>
      <c r="Q66" s="37">
        <v>398.11</v>
      </c>
      <c r="R66" s="37">
        <v>389.58</v>
      </c>
      <c r="S66" s="37">
        <v>383.89</v>
      </c>
      <c r="T66" s="37">
        <v>379.15</v>
      </c>
      <c r="U66" s="37">
        <v>378.2</v>
      </c>
      <c r="V66" s="37">
        <v>378.2</v>
      </c>
      <c r="W66" s="37">
        <v>400.95</v>
      </c>
      <c r="X66" s="37">
        <v>400</v>
      </c>
      <c r="Y66" s="37">
        <v>397.16</v>
      </c>
      <c r="Z66" s="37">
        <v>400</v>
      </c>
      <c r="AA66" s="37">
        <v>377.26</v>
      </c>
      <c r="AB66" s="37">
        <v>369.67</v>
      </c>
      <c r="AC66" s="37">
        <v>6873.4</v>
      </c>
      <c r="AD66" s="37">
        <v>6089.97</v>
      </c>
      <c r="AE66" s="37">
        <v>6839.45</v>
      </c>
      <c r="AF66" s="37">
        <v>6856.58</v>
      </c>
      <c r="AG66" s="37">
        <v>6854.78</v>
      </c>
      <c r="AH66" s="37">
        <v>6843.24</v>
      </c>
      <c r="AI66" s="37">
        <v>6844.94</v>
      </c>
      <c r="AJ66" s="37">
        <v>6857.42</v>
      </c>
      <c r="AK66" s="37">
        <v>6813.64</v>
      </c>
      <c r="AL66" s="37">
        <v>6807</v>
      </c>
      <c r="AM66" s="37">
        <v>6766.76</v>
      </c>
      <c r="AN66" s="37">
        <v>6776.37</v>
      </c>
      <c r="AO66" s="38">
        <f t="shared" si="19"/>
        <v>-2.1426238979176684E-2</v>
      </c>
      <c r="AP66" s="38">
        <f t="shared" si="19"/>
        <v>-1.4605472560193023E-2</v>
      </c>
      <c r="AQ66" s="38">
        <f t="shared" si="19"/>
        <v>-1.2347286983250435E-2</v>
      </c>
      <c r="AR66" s="38">
        <f t="shared" si="17"/>
        <v>-2.505604641962254E-3</v>
      </c>
      <c r="AS66" s="38">
        <f t="shared" si="17"/>
        <v>0</v>
      </c>
      <c r="AT66" s="38">
        <f t="shared" si="17"/>
        <v>6.0153358011634059E-2</v>
      </c>
      <c r="AU66" s="38">
        <f t="shared" si="15"/>
        <v>2.3749999999999718E-3</v>
      </c>
      <c r="AV66" s="38">
        <f t="shared" si="15"/>
        <v>7.1507704703393463E-3</v>
      </c>
      <c r="AW66" s="38">
        <f t="shared" si="15"/>
        <v>-7.0999999999999371E-3</v>
      </c>
      <c r="AX66" s="38">
        <f t="shared" si="15"/>
        <v>6.0276732227111302E-2</v>
      </c>
      <c r="AY66" s="38">
        <f t="shared" si="15"/>
        <v>2.0531825682365286E-2</v>
      </c>
      <c r="AZ66" s="39">
        <f t="shared" si="7"/>
        <v>9.2503083226867622E-2</v>
      </c>
      <c r="BA66" s="38">
        <f t="shared" si="18"/>
        <v>-0.11397998079553051</v>
      </c>
      <c r="BB66" s="38">
        <f t="shared" si="18"/>
        <v>0.12306792972707575</v>
      </c>
      <c r="BC66" s="38">
        <f t="shared" si="18"/>
        <v>2.5045873571705487E-3</v>
      </c>
      <c r="BD66" s="38">
        <f t="shared" si="18"/>
        <v>-2.6252154864381104E-4</v>
      </c>
      <c r="BE66" s="38">
        <f t="shared" si="18"/>
        <v>-1.6834967715958738E-3</v>
      </c>
      <c r="BF66" s="38">
        <f t="shared" si="18"/>
        <v>2.4842033890376753E-4</v>
      </c>
      <c r="BG66" s="38">
        <f t="shared" si="16"/>
        <v>-1.8199264446395981E-3</v>
      </c>
      <c r="BH66" s="38">
        <f t="shared" si="16"/>
        <v>6.4253468043512342E-3</v>
      </c>
      <c r="BI66" s="38">
        <f t="shared" si="16"/>
        <v>9.7546643161456259E-4</v>
      </c>
      <c r="BJ66" s="38">
        <f t="shared" si="16"/>
        <v>5.9467160058875711E-3</v>
      </c>
      <c r="BK66" s="38">
        <f t="shared" si="16"/>
        <v>-1.4181634119742094E-3</v>
      </c>
      <c r="BL66" s="39">
        <f t="shared" si="9"/>
        <v>2.0004377692619434E-2</v>
      </c>
      <c r="BM66" s="40">
        <f t="shared" si="10"/>
        <v>7.2498705534248184E-2</v>
      </c>
      <c r="BN66" s="41">
        <v>138.4</v>
      </c>
      <c r="BO66" s="41"/>
      <c r="BP66" s="42">
        <f>(BN66-BN65)/BN65</f>
        <v>0.44951822371177208</v>
      </c>
      <c r="BQ66" s="52">
        <f t="shared" si="11"/>
        <v>1.5228983327353595E-2</v>
      </c>
      <c r="BR66" s="43">
        <v>1</v>
      </c>
      <c r="BS66" s="43">
        <v>2</v>
      </c>
      <c r="BT66" s="43">
        <v>100</v>
      </c>
      <c r="BU66" s="54">
        <f t="shared" si="12"/>
        <v>50</v>
      </c>
    </row>
    <row r="67" spans="1:73" x14ac:dyDescent="0.25">
      <c r="A67" s="44"/>
      <c r="B67" s="44"/>
      <c r="C67" s="44"/>
      <c r="D67" s="46">
        <v>2023</v>
      </c>
      <c r="E67" s="34">
        <v>742828000000</v>
      </c>
      <c r="F67" s="34">
        <v>824700000000</v>
      </c>
      <c r="G67" s="34">
        <v>30843000000</v>
      </c>
      <c r="H67" s="34">
        <f t="shared" si="2"/>
        <v>855543000000</v>
      </c>
      <c r="I67" s="34">
        <v>1310502000000</v>
      </c>
      <c r="J67" s="34">
        <v>7786109000000</v>
      </c>
      <c r="K67" s="35">
        <f t="shared" si="3"/>
        <v>-287869000000</v>
      </c>
      <c r="L67" s="52">
        <f t="shared" si="4"/>
        <v>-3.6972125614989464E-2</v>
      </c>
      <c r="M67" s="35">
        <v>3873675000000</v>
      </c>
      <c r="N67" s="34">
        <v>7786109000000</v>
      </c>
      <c r="O67" s="52">
        <f t="shared" si="5"/>
        <v>0.49751101609289056</v>
      </c>
      <c r="P67" s="36">
        <v>45373</v>
      </c>
      <c r="Q67" s="37">
        <v>432</v>
      </c>
      <c r="R67" s="37">
        <v>420</v>
      </c>
      <c r="S67" s="37">
        <v>430</v>
      </c>
      <c r="T67" s="37">
        <v>422</v>
      </c>
      <c r="U67" s="37">
        <v>430</v>
      </c>
      <c r="V67" s="37">
        <v>420</v>
      </c>
      <c r="W67" s="37">
        <v>424</v>
      </c>
      <c r="X67" s="37">
        <v>434</v>
      </c>
      <c r="Y67" s="37">
        <v>432</v>
      </c>
      <c r="Z67" s="37">
        <v>426</v>
      </c>
      <c r="AA67" s="37">
        <v>422</v>
      </c>
      <c r="AB67" s="37">
        <v>392</v>
      </c>
      <c r="AC67" s="37">
        <v>7433.31</v>
      </c>
      <c r="AD67" s="37">
        <v>7328.05</v>
      </c>
      <c r="AE67" s="37">
        <v>7302.45</v>
      </c>
      <c r="AF67" s="37">
        <v>7336.75</v>
      </c>
      <c r="AG67" s="37">
        <v>7331.13</v>
      </c>
      <c r="AH67" s="37">
        <v>7338.35</v>
      </c>
      <c r="AI67" s="37">
        <v>7350.15</v>
      </c>
      <c r="AJ67" s="37">
        <v>7377.76</v>
      </c>
      <c r="AK67" s="37">
        <v>7365.66</v>
      </c>
      <c r="AL67" s="37">
        <v>7310.09</v>
      </c>
      <c r="AM67" s="37">
        <v>7288.81</v>
      </c>
      <c r="AN67" s="37">
        <v>7205.06</v>
      </c>
      <c r="AO67" s="38">
        <f t="shared" si="19"/>
        <v>-2.7777777777777776E-2</v>
      </c>
      <c r="AP67" s="38">
        <f t="shared" si="19"/>
        <v>2.3809523809523808E-2</v>
      </c>
      <c r="AQ67" s="38">
        <f t="shared" si="19"/>
        <v>-1.8604651162790697E-2</v>
      </c>
      <c r="AR67" s="38">
        <f t="shared" si="17"/>
        <v>1.8957345971563982E-2</v>
      </c>
      <c r="AS67" s="38">
        <f t="shared" si="17"/>
        <v>-2.3255813953488372E-2</v>
      </c>
      <c r="AT67" s="38">
        <f t="shared" si="17"/>
        <v>9.5238095238095247E-3</v>
      </c>
      <c r="AU67" s="38">
        <f t="shared" si="15"/>
        <v>-2.3041474654377881E-2</v>
      </c>
      <c r="AV67" s="38">
        <f t="shared" si="15"/>
        <v>4.6296296296296294E-3</v>
      </c>
      <c r="AW67" s="38">
        <f t="shared" si="15"/>
        <v>1.4084507042253521E-2</v>
      </c>
      <c r="AX67" s="38">
        <f t="shared" si="15"/>
        <v>9.4786729857819912E-3</v>
      </c>
      <c r="AY67" s="38">
        <f t="shared" si="15"/>
        <v>7.6530612244897961E-2</v>
      </c>
      <c r="AZ67" s="39">
        <f t="shared" si="7"/>
        <v>6.433438365902569E-2</v>
      </c>
      <c r="BA67" s="38">
        <f t="shared" si="18"/>
        <v>-1.4160582566851135E-2</v>
      </c>
      <c r="BB67" s="38">
        <f t="shared" si="18"/>
        <v>-3.4934259455107926E-3</v>
      </c>
      <c r="BC67" s="38">
        <f t="shared" si="18"/>
        <v>4.6970537285431855E-3</v>
      </c>
      <c r="BD67" s="38">
        <f t="shared" si="18"/>
        <v>-7.6600674685656331E-4</v>
      </c>
      <c r="BE67" s="38">
        <f t="shared" si="18"/>
        <v>9.8484135460703251E-4</v>
      </c>
      <c r="BF67" s="38">
        <f t="shared" si="18"/>
        <v>1.607990897136178E-3</v>
      </c>
      <c r="BG67" s="38">
        <f t="shared" si="16"/>
        <v>-3.7423282947670541E-3</v>
      </c>
      <c r="BH67" s="38">
        <f t="shared" si="16"/>
        <v>1.6427584221916792E-3</v>
      </c>
      <c r="BI67" s="38">
        <f t="shared" si="16"/>
        <v>7.6018215917997871E-3</v>
      </c>
      <c r="BJ67" s="38">
        <f t="shared" si="16"/>
        <v>2.9195437938428557E-3</v>
      </c>
      <c r="BK67" s="38">
        <f t="shared" si="16"/>
        <v>1.1623775513319804E-2</v>
      </c>
      <c r="BL67" s="39">
        <f t="shared" si="9"/>
        <v>8.9154417474549743E-3</v>
      </c>
      <c r="BM67" s="40">
        <f t="shared" si="10"/>
        <v>5.5418941911570714E-2</v>
      </c>
      <c r="BN67" s="41">
        <v>16.73</v>
      </c>
      <c r="BO67" s="41"/>
      <c r="BP67" s="42">
        <f>(BN67-BN66)/BN66</f>
        <v>-0.87911849710982659</v>
      </c>
      <c r="BQ67" s="52">
        <f t="shared" si="11"/>
        <v>1.1641272618053864E-2</v>
      </c>
      <c r="BR67" s="43">
        <v>2</v>
      </c>
      <c r="BS67" s="43">
        <v>3</v>
      </c>
      <c r="BT67" s="43">
        <v>100</v>
      </c>
      <c r="BU67" s="54">
        <f t="shared" si="12"/>
        <v>66.666666666666657</v>
      </c>
    </row>
    <row r="68" spans="1:73" x14ac:dyDescent="0.25">
      <c r="A68" s="44">
        <v>22</v>
      </c>
      <c r="B68" s="44" t="s">
        <v>80</v>
      </c>
      <c r="C68" s="44" t="s">
        <v>81</v>
      </c>
      <c r="D68" s="31">
        <v>2021</v>
      </c>
      <c r="E68" s="34">
        <v>890752000000</v>
      </c>
      <c r="F68" s="34">
        <v>0</v>
      </c>
      <c r="G68" s="34">
        <v>0</v>
      </c>
      <c r="H68" s="34">
        <v>20459000000</v>
      </c>
      <c r="I68" s="34">
        <v>1168005000000</v>
      </c>
      <c r="J68" s="34">
        <v>2922017000000</v>
      </c>
      <c r="K68" s="35">
        <f t="shared" si="3"/>
        <v>256794000000</v>
      </c>
      <c r="L68" s="52">
        <f t="shared" si="4"/>
        <v>8.7882445584676616E-2</v>
      </c>
      <c r="M68" s="35">
        <v>1822860000000</v>
      </c>
      <c r="N68" s="34">
        <v>2922017000000</v>
      </c>
      <c r="O68" s="52">
        <f t="shared" si="5"/>
        <v>0.62383620629174985</v>
      </c>
      <c r="P68" s="36">
        <v>44617</v>
      </c>
      <c r="Q68" s="37">
        <v>7750</v>
      </c>
      <c r="R68" s="37">
        <v>7775</v>
      </c>
      <c r="S68" s="37">
        <v>7750</v>
      </c>
      <c r="T68" s="37">
        <v>7775</v>
      </c>
      <c r="U68" s="37">
        <v>7825</v>
      </c>
      <c r="V68" s="37">
        <v>7750</v>
      </c>
      <c r="W68" s="37">
        <v>7850</v>
      </c>
      <c r="X68" s="37">
        <v>8100</v>
      </c>
      <c r="Y68" s="37">
        <v>8100</v>
      </c>
      <c r="Z68" s="37">
        <v>8100</v>
      </c>
      <c r="AA68" s="37">
        <v>8025</v>
      </c>
      <c r="AB68" s="37">
        <v>8025</v>
      </c>
      <c r="AC68" s="37">
        <v>6835.12</v>
      </c>
      <c r="AD68" s="37">
        <v>6892.82</v>
      </c>
      <c r="AE68" s="37">
        <v>6902.96</v>
      </c>
      <c r="AF68" s="37">
        <v>6861.99</v>
      </c>
      <c r="AG68" s="37">
        <v>6920.06</v>
      </c>
      <c r="AH68" s="37">
        <v>6817.82</v>
      </c>
      <c r="AI68" s="37">
        <v>6888.17</v>
      </c>
      <c r="AJ68" s="37">
        <v>6921.44</v>
      </c>
      <c r="AK68" s="37">
        <v>6868.4</v>
      </c>
      <c r="AL68" s="37">
        <v>6928.33</v>
      </c>
      <c r="AM68" s="37">
        <v>6869.07</v>
      </c>
      <c r="AN68" s="37">
        <v>6814.18</v>
      </c>
      <c r="AO68" s="38">
        <f t="shared" si="19"/>
        <v>3.2258064516129032E-3</v>
      </c>
      <c r="AP68" s="38">
        <f t="shared" si="19"/>
        <v>-3.2154340836012861E-3</v>
      </c>
      <c r="AQ68" s="38">
        <f t="shared" si="19"/>
        <v>3.2258064516129032E-3</v>
      </c>
      <c r="AR68" s="38">
        <f t="shared" si="17"/>
        <v>6.4308681672025723E-3</v>
      </c>
      <c r="AS68" s="38">
        <f t="shared" si="17"/>
        <v>-9.5846645367412137E-3</v>
      </c>
      <c r="AT68" s="38">
        <f t="shared" si="17"/>
        <v>1.2903225806451613E-2</v>
      </c>
      <c r="AU68" s="38">
        <f t="shared" si="15"/>
        <v>-3.0864197530864196E-2</v>
      </c>
      <c r="AV68" s="38">
        <f t="shared" si="15"/>
        <v>0</v>
      </c>
      <c r="AW68" s="38">
        <f t="shared" si="15"/>
        <v>0</v>
      </c>
      <c r="AX68" s="38">
        <f t="shared" si="15"/>
        <v>9.3457943925233638E-3</v>
      </c>
      <c r="AY68" s="38">
        <f t="shared" si="15"/>
        <v>0</v>
      </c>
      <c r="AZ68" s="39">
        <f t="shared" si="7"/>
        <v>-8.5327948818033402E-3</v>
      </c>
      <c r="BA68" s="38">
        <f t="shared" si="18"/>
        <v>8.4416952445604196E-3</v>
      </c>
      <c r="BB68" s="38">
        <f t="shared" si="18"/>
        <v>1.4710960100510861E-3</v>
      </c>
      <c r="BC68" s="38">
        <f t="shared" si="18"/>
        <v>-5.9351350724906786E-3</v>
      </c>
      <c r="BD68" s="38">
        <f t="shared" si="18"/>
        <v>8.4625596947825073E-3</v>
      </c>
      <c r="BE68" s="38">
        <f t="shared" si="18"/>
        <v>-1.477443837192173E-2</v>
      </c>
      <c r="BF68" s="38">
        <f t="shared" si="18"/>
        <v>1.0318547570924484E-2</v>
      </c>
      <c r="BG68" s="38">
        <f t="shared" si="16"/>
        <v>-4.8068032085808055E-3</v>
      </c>
      <c r="BH68" s="38">
        <f t="shared" si="16"/>
        <v>7.7223225205287939E-3</v>
      </c>
      <c r="BI68" s="38">
        <f t="shared" si="16"/>
        <v>-8.6499921337465577E-3</v>
      </c>
      <c r="BJ68" s="38">
        <f t="shared" si="16"/>
        <v>8.6270776102150976E-3</v>
      </c>
      <c r="BK68" s="38">
        <f t="shared" si="16"/>
        <v>8.0552612346605785E-3</v>
      </c>
      <c r="BL68" s="39">
        <f t="shared" si="9"/>
        <v>1.8932191098983198E-2</v>
      </c>
      <c r="BM68" s="40">
        <f t="shared" si="10"/>
        <v>-2.746498598078654E-2</v>
      </c>
      <c r="BN68" s="41">
        <v>316</v>
      </c>
      <c r="BO68" s="41">
        <v>136</v>
      </c>
      <c r="BP68" s="42">
        <f>(BN68-BO68)/BO68</f>
        <v>1.3235294117647058</v>
      </c>
      <c r="BQ68" s="52">
        <f t="shared" si="11"/>
        <v>-7.0355811629927614E-2</v>
      </c>
      <c r="BR68" s="43">
        <v>3</v>
      </c>
      <c r="BS68" s="43">
        <v>6</v>
      </c>
      <c r="BT68" s="43">
        <v>100</v>
      </c>
      <c r="BU68" s="54">
        <f t="shared" si="12"/>
        <v>50</v>
      </c>
    </row>
    <row r="69" spans="1:73" x14ac:dyDescent="0.25">
      <c r="A69" s="44"/>
      <c r="B69" s="44"/>
      <c r="C69" s="44"/>
      <c r="D69" s="45">
        <v>2022</v>
      </c>
      <c r="E69" s="34">
        <v>1257384000000</v>
      </c>
      <c r="F69" s="34">
        <v>0</v>
      </c>
      <c r="G69" s="34">
        <v>0</v>
      </c>
      <c r="H69" s="34">
        <v>18878000000</v>
      </c>
      <c r="I69" s="34">
        <v>1490060000000</v>
      </c>
      <c r="J69" s="34">
        <v>3374502000000</v>
      </c>
      <c r="K69" s="35">
        <f t="shared" si="3"/>
        <v>213798000000</v>
      </c>
      <c r="L69" s="52">
        <f t="shared" si="4"/>
        <v>6.3356904218755838E-2</v>
      </c>
      <c r="M69" s="35">
        <v>2301227000000</v>
      </c>
      <c r="N69" s="34">
        <v>3374502000000</v>
      </c>
      <c r="O69" s="52">
        <f t="shared" si="5"/>
        <v>0.68194566190803863</v>
      </c>
      <c r="P69" s="36">
        <v>44991</v>
      </c>
      <c r="Q69" s="37">
        <v>9100</v>
      </c>
      <c r="R69" s="37">
        <v>9150</v>
      </c>
      <c r="S69" s="37">
        <v>9175</v>
      </c>
      <c r="T69" s="37">
        <v>9200</v>
      </c>
      <c r="U69" s="37">
        <v>9300</v>
      </c>
      <c r="V69" s="37">
        <v>9300</v>
      </c>
      <c r="W69" s="37">
        <v>9375</v>
      </c>
      <c r="X69" s="37">
        <v>9450</v>
      </c>
      <c r="Y69" s="37">
        <v>9450</v>
      </c>
      <c r="Z69" s="37">
        <v>9275</v>
      </c>
      <c r="AA69" s="37">
        <v>9200</v>
      </c>
      <c r="AB69" s="37">
        <v>9125</v>
      </c>
      <c r="AC69" s="37">
        <v>6856.58</v>
      </c>
      <c r="AD69" s="37">
        <v>6854.78</v>
      </c>
      <c r="AE69" s="37">
        <v>6843.24</v>
      </c>
      <c r="AF69" s="37">
        <v>6844.94</v>
      </c>
      <c r="AG69" s="37">
        <v>6857.42</v>
      </c>
      <c r="AH69" s="37">
        <v>6813.64</v>
      </c>
      <c r="AI69" s="37">
        <v>6807</v>
      </c>
      <c r="AJ69" s="37">
        <v>6766.76</v>
      </c>
      <c r="AK69" s="37">
        <v>6776.37</v>
      </c>
      <c r="AL69" s="37">
        <v>6799.79</v>
      </c>
      <c r="AM69" s="37">
        <v>6765.3</v>
      </c>
      <c r="AN69" s="37">
        <v>6786.96</v>
      </c>
      <c r="AO69" s="38">
        <f t="shared" si="19"/>
        <v>5.4945054945054949E-3</v>
      </c>
      <c r="AP69" s="38">
        <f t="shared" si="19"/>
        <v>2.7322404371584699E-3</v>
      </c>
      <c r="AQ69" s="38">
        <f t="shared" si="19"/>
        <v>2.7247956403269754E-3</v>
      </c>
      <c r="AR69" s="38">
        <f t="shared" si="17"/>
        <v>1.0869565217391304E-2</v>
      </c>
      <c r="AS69" s="38">
        <f t="shared" si="17"/>
        <v>0</v>
      </c>
      <c r="AT69" s="38">
        <f t="shared" si="17"/>
        <v>8.0645161290322578E-3</v>
      </c>
      <c r="AU69" s="38">
        <f t="shared" si="15"/>
        <v>-7.9365079365079361E-3</v>
      </c>
      <c r="AV69" s="38">
        <f t="shared" si="15"/>
        <v>0</v>
      </c>
      <c r="AW69" s="38">
        <f t="shared" si="15"/>
        <v>1.8867924528301886E-2</v>
      </c>
      <c r="AX69" s="38">
        <f t="shared" si="15"/>
        <v>8.152173913043478E-3</v>
      </c>
      <c r="AY69" s="38">
        <f t="shared" si="15"/>
        <v>8.21917808219178E-3</v>
      </c>
      <c r="AZ69" s="39">
        <f t="shared" si="7"/>
        <v>5.718839150544372E-2</v>
      </c>
      <c r="BA69" s="38">
        <f t="shared" si="18"/>
        <v>-2.6252154864381104E-4</v>
      </c>
      <c r="BB69" s="38">
        <f t="shared" si="18"/>
        <v>-1.6834967715958738E-3</v>
      </c>
      <c r="BC69" s="38">
        <f t="shared" si="18"/>
        <v>2.4842033890376753E-4</v>
      </c>
      <c r="BD69" s="38">
        <f t="shared" si="18"/>
        <v>1.8232446157308135E-3</v>
      </c>
      <c r="BE69" s="38">
        <f t="shared" si="18"/>
        <v>-6.3843253001857466E-3</v>
      </c>
      <c r="BF69" s="38">
        <f t="shared" si="18"/>
        <v>-9.7451582414103581E-4</v>
      </c>
      <c r="BG69" s="38">
        <f t="shared" si="16"/>
        <v>5.9467160058875711E-3</v>
      </c>
      <c r="BH69" s="38">
        <f t="shared" si="16"/>
        <v>-1.4181634119742094E-3</v>
      </c>
      <c r="BI69" s="38">
        <f t="shared" si="16"/>
        <v>-3.4442240128004062E-3</v>
      </c>
      <c r="BJ69" s="38">
        <f t="shared" si="16"/>
        <v>5.0980739952403856E-3</v>
      </c>
      <c r="BK69" s="38">
        <f t="shared" si="16"/>
        <v>-3.1914141235545599E-3</v>
      </c>
      <c r="BL69" s="39">
        <f t="shared" si="9"/>
        <v>-4.2422060371331057E-3</v>
      </c>
      <c r="BM69" s="40">
        <f t="shared" si="10"/>
        <v>6.1430597542576827E-2</v>
      </c>
      <c r="BN69" s="41">
        <v>439</v>
      </c>
      <c r="BO69" s="41"/>
      <c r="BP69" s="42">
        <f>(BN69-BN68)/BN68</f>
        <v>0.38924050632911394</v>
      </c>
      <c r="BQ69" s="52">
        <f t="shared" si="11"/>
        <v>-1.0847798183298564E-2</v>
      </c>
      <c r="BR69" s="43">
        <v>3</v>
      </c>
      <c r="BS69" s="43">
        <v>6</v>
      </c>
      <c r="BT69" s="43">
        <v>100</v>
      </c>
      <c r="BU69" s="54">
        <f t="shared" si="12"/>
        <v>50</v>
      </c>
    </row>
    <row r="70" spans="1:73" x14ac:dyDescent="0.25">
      <c r="A70" s="44"/>
      <c r="B70" s="44"/>
      <c r="C70" s="44"/>
      <c r="D70" s="46">
        <v>2023</v>
      </c>
      <c r="E70" s="34">
        <v>1408595000000</v>
      </c>
      <c r="F70" s="34">
        <v>0</v>
      </c>
      <c r="G70" s="34">
        <v>0</v>
      </c>
      <c r="H70" s="34">
        <v>19540000000</v>
      </c>
      <c r="I70" s="34">
        <v>1018862000000</v>
      </c>
      <c r="J70" s="34">
        <v>3407442000000</v>
      </c>
      <c r="K70" s="35">
        <f t="shared" ref="K70:K133" si="20">(E70+H70-I70)*-1</f>
        <v>-409273000000</v>
      </c>
      <c r="L70" s="52">
        <f t="shared" ref="L70:L133" si="21">K70/J70</f>
        <v>-0.12011150886794258</v>
      </c>
      <c r="M70" s="35">
        <v>2015987000000</v>
      </c>
      <c r="N70" s="34">
        <v>3407442000000</v>
      </c>
      <c r="O70" s="52">
        <f t="shared" ref="O70:O133" si="22">M70/N70</f>
        <v>0.59164235223959794</v>
      </c>
      <c r="P70" s="36">
        <v>45378</v>
      </c>
      <c r="Q70" s="37">
        <v>7000</v>
      </c>
      <c r="R70" s="37">
        <v>7000</v>
      </c>
      <c r="S70" s="37">
        <v>7025</v>
      </c>
      <c r="T70" s="37">
        <v>7025</v>
      </c>
      <c r="U70" s="37">
        <v>7025</v>
      </c>
      <c r="V70" s="37">
        <v>7025</v>
      </c>
      <c r="W70" s="37">
        <v>7025</v>
      </c>
      <c r="X70" s="37">
        <v>7100</v>
      </c>
      <c r="Y70" s="37">
        <v>7075</v>
      </c>
      <c r="Z70" s="37">
        <v>7050</v>
      </c>
      <c r="AA70" s="37">
        <v>7050</v>
      </c>
      <c r="AB70" s="37">
        <v>7050</v>
      </c>
      <c r="AC70" s="37">
        <v>7336.75</v>
      </c>
      <c r="AD70" s="37">
        <v>7331.13</v>
      </c>
      <c r="AE70" s="37">
        <v>7338.35</v>
      </c>
      <c r="AF70" s="37">
        <v>7350.15</v>
      </c>
      <c r="AG70" s="37">
        <v>7377.76</v>
      </c>
      <c r="AH70" s="37">
        <v>7365.66</v>
      </c>
      <c r="AI70" s="37">
        <v>7310.09</v>
      </c>
      <c r="AJ70" s="37">
        <v>7288.81</v>
      </c>
      <c r="AK70" s="37">
        <v>7205.06</v>
      </c>
      <c r="AL70" s="37">
        <v>7236.98</v>
      </c>
      <c r="AM70" s="37">
        <v>7166.84</v>
      </c>
      <c r="AN70" s="37">
        <v>7254.4</v>
      </c>
      <c r="AO70" s="38">
        <f t="shared" si="19"/>
        <v>0</v>
      </c>
      <c r="AP70" s="38">
        <f t="shared" si="19"/>
        <v>3.5714285714285713E-3</v>
      </c>
      <c r="AQ70" s="38">
        <f t="shared" si="19"/>
        <v>0</v>
      </c>
      <c r="AR70" s="38">
        <f t="shared" si="17"/>
        <v>0</v>
      </c>
      <c r="AS70" s="38">
        <f t="shared" si="17"/>
        <v>0</v>
      </c>
      <c r="AT70" s="38">
        <f t="shared" si="17"/>
        <v>0</v>
      </c>
      <c r="AU70" s="38">
        <f t="shared" si="15"/>
        <v>-1.0563380281690141E-2</v>
      </c>
      <c r="AV70" s="38">
        <f t="shared" si="15"/>
        <v>3.5335689045936395E-3</v>
      </c>
      <c r="AW70" s="38">
        <f t="shared" si="15"/>
        <v>3.5460992907801418E-3</v>
      </c>
      <c r="AX70" s="38">
        <f t="shared" si="15"/>
        <v>0</v>
      </c>
      <c r="AY70" s="38">
        <f t="shared" si="15"/>
        <v>0</v>
      </c>
      <c r="AZ70" s="39">
        <f t="shared" ref="AZ70:AZ133" si="23">SUM(AO70:AY70)</f>
        <v>8.7716485112211522E-5</v>
      </c>
      <c r="BA70" s="38">
        <f t="shared" si="18"/>
        <v>-7.6600674685656331E-4</v>
      </c>
      <c r="BB70" s="38">
        <f t="shared" si="18"/>
        <v>9.8484135460703251E-4</v>
      </c>
      <c r="BC70" s="38">
        <f t="shared" si="18"/>
        <v>1.607990897136178E-3</v>
      </c>
      <c r="BD70" s="38">
        <f t="shared" si="18"/>
        <v>3.7563859240968664E-3</v>
      </c>
      <c r="BE70" s="38">
        <f t="shared" si="18"/>
        <v>-1.6400641929258154E-3</v>
      </c>
      <c r="BF70" s="38">
        <f t="shared" si="18"/>
        <v>-7.5444698777841646E-3</v>
      </c>
      <c r="BG70" s="38">
        <f t="shared" si="16"/>
        <v>2.9195437938428557E-3</v>
      </c>
      <c r="BH70" s="38">
        <f t="shared" si="16"/>
        <v>1.1623775513319804E-2</v>
      </c>
      <c r="BI70" s="38">
        <f t="shared" si="16"/>
        <v>-4.4106795928687331E-3</v>
      </c>
      <c r="BJ70" s="38">
        <f t="shared" si="16"/>
        <v>9.7867400416361203E-3</v>
      </c>
      <c r="BK70" s="38">
        <f t="shared" si="16"/>
        <v>-1.2069916188795696E-2</v>
      </c>
      <c r="BL70" s="39">
        <f t="shared" ref="BL70:BL133" si="24">SUM(BA70:BK70)</f>
        <v>4.2481409254078849E-3</v>
      </c>
      <c r="BM70" s="40">
        <f t="shared" ref="BM70:BM133" si="25">AZ70-BL70</f>
        <v>-4.1604244402956734E-3</v>
      </c>
      <c r="BN70" s="41">
        <v>506</v>
      </c>
      <c r="BO70" s="41"/>
      <c r="BP70" s="42">
        <f>(BN70-BN69)/BN69</f>
        <v>0.15261958997722094</v>
      </c>
      <c r="BQ70" s="52">
        <f t="shared" ref="BQ70:BQ133" si="26">(BM70-0.065653)/BP70</f>
        <v>-0.45743422879537021</v>
      </c>
      <c r="BR70" s="43">
        <v>2</v>
      </c>
      <c r="BS70" s="43">
        <v>5</v>
      </c>
      <c r="BT70" s="43">
        <v>100</v>
      </c>
      <c r="BU70" s="54">
        <f t="shared" ref="BU70:BU133" si="27">(BR70/BS70)*BT70</f>
        <v>40</v>
      </c>
    </row>
    <row r="71" spans="1:73" x14ac:dyDescent="0.25">
      <c r="A71" s="44">
        <v>23</v>
      </c>
      <c r="B71" s="44" t="s">
        <v>82</v>
      </c>
      <c r="C71" s="44" t="s">
        <v>83</v>
      </c>
      <c r="D71" s="31">
        <v>2021</v>
      </c>
      <c r="E71" s="34">
        <v>1772315914155</v>
      </c>
      <c r="F71" s="34">
        <v>52239057549</v>
      </c>
      <c r="G71" s="34">
        <v>79062912505</v>
      </c>
      <c r="H71" s="34">
        <f t="shared" ref="H71:H134" si="28">F71+G71</f>
        <v>131301970054</v>
      </c>
      <c r="I71" s="34">
        <v>1041955003348</v>
      </c>
      <c r="J71" s="34">
        <v>19917653265528</v>
      </c>
      <c r="K71" s="35">
        <f t="shared" si="20"/>
        <v>-861662880861</v>
      </c>
      <c r="L71" s="52">
        <f t="shared" si="21"/>
        <v>-4.3261265239128467E-2</v>
      </c>
      <c r="M71" s="35">
        <v>8557621869393</v>
      </c>
      <c r="N71" s="34">
        <v>19917653265528</v>
      </c>
      <c r="O71" s="52">
        <f t="shared" si="22"/>
        <v>0.42965010763611888</v>
      </c>
      <c r="P71" s="36">
        <v>44650</v>
      </c>
      <c r="Q71" s="37">
        <v>1680</v>
      </c>
      <c r="R71" s="37">
        <v>1670</v>
      </c>
      <c r="S71" s="37">
        <v>1670</v>
      </c>
      <c r="T71" s="37">
        <v>1655</v>
      </c>
      <c r="U71" s="37">
        <v>1660</v>
      </c>
      <c r="V71" s="37">
        <v>1655</v>
      </c>
      <c r="W71" s="37">
        <v>1725</v>
      </c>
      <c r="X71" s="37">
        <v>1760</v>
      </c>
      <c r="Y71" s="37">
        <v>1745</v>
      </c>
      <c r="Z71" s="37">
        <v>1710</v>
      </c>
      <c r="AA71" s="37">
        <v>1700</v>
      </c>
      <c r="AB71" s="37">
        <v>1715</v>
      </c>
      <c r="AC71" s="37">
        <v>7000.82</v>
      </c>
      <c r="AD71" s="37">
        <v>6996.12</v>
      </c>
      <c r="AE71" s="37">
        <v>7049.69</v>
      </c>
      <c r="AF71" s="37">
        <v>7002.53</v>
      </c>
      <c r="AG71" s="37">
        <v>7049.6</v>
      </c>
      <c r="AH71" s="37">
        <v>7011.69</v>
      </c>
      <c r="AI71" s="37">
        <v>7053.19</v>
      </c>
      <c r="AJ71" s="37">
        <v>7071.44</v>
      </c>
      <c r="AK71" s="37">
        <v>7078.76</v>
      </c>
      <c r="AL71" s="37">
        <v>7116.22</v>
      </c>
      <c r="AM71" s="37">
        <v>7148.3</v>
      </c>
      <c r="AN71" s="37">
        <v>7104.22</v>
      </c>
      <c r="AO71" s="38">
        <f t="shared" si="19"/>
        <v>-5.9523809523809521E-3</v>
      </c>
      <c r="AP71" s="38">
        <f t="shared" si="19"/>
        <v>0</v>
      </c>
      <c r="AQ71" s="38">
        <f t="shared" si="19"/>
        <v>-8.9820359281437123E-3</v>
      </c>
      <c r="AR71" s="38">
        <f t="shared" si="17"/>
        <v>3.0211480362537764E-3</v>
      </c>
      <c r="AS71" s="38">
        <f t="shared" si="17"/>
        <v>-3.0120481927710845E-3</v>
      </c>
      <c r="AT71" s="38">
        <f t="shared" si="17"/>
        <v>4.2296072507552872E-2</v>
      </c>
      <c r="AU71" s="38">
        <f t="shared" si="15"/>
        <v>-1.9886363636363636E-2</v>
      </c>
      <c r="AV71" s="38">
        <f t="shared" si="15"/>
        <v>8.5959885386819486E-3</v>
      </c>
      <c r="AW71" s="38">
        <f t="shared" si="15"/>
        <v>2.046783625730994E-2</v>
      </c>
      <c r="AX71" s="38">
        <f t="shared" si="15"/>
        <v>5.8823529411764705E-3</v>
      </c>
      <c r="AY71" s="38">
        <f t="shared" si="15"/>
        <v>-8.7463556851311956E-3</v>
      </c>
      <c r="AZ71" s="39">
        <f t="shared" si="23"/>
        <v>3.3684213886184436E-2</v>
      </c>
      <c r="BA71" s="38">
        <f t="shared" si="18"/>
        <v>-6.7134992757988607E-4</v>
      </c>
      <c r="BB71" s="38">
        <f t="shared" si="18"/>
        <v>7.6571013647564233E-3</v>
      </c>
      <c r="BC71" s="38">
        <f t="shared" si="18"/>
        <v>-6.6896558572078855E-3</v>
      </c>
      <c r="BD71" s="38">
        <f t="shared" si="18"/>
        <v>6.7218562433864074E-3</v>
      </c>
      <c r="BE71" s="38">
        <f t="shared" si="18"/>
        <v>-5.3776100771676071E-3</v>
      </c>
      <c r="BF71" s="38">
        <f t="shared" si="18"/>
        <v>5.918687220912505E-3</v>
      </c>
      <c r="BG71" s="38">
        <f t="shared" si="16"/>
        <v>-2.580803909811863E-3</v>
      </c>
      <c r="BH71" s="38">
        <f t="shared" si="16"/>
        <v>-1.0340794150388794E-3</v>
      </c>
      <c r="BI71" s="38">
        <f t="shared" si="16"/>
        <v>-5.2640306229992939E-3</v>
      </c>
      <c r="BJ71" s="38">
        <f t="shared" si="16"/>
        <v>-4.4877803114027007E-3</v>
      </c>
      <c r="BK71" s="38">
        <f t="shared" si="16"/>
        <v>6.2047628029537269E-3</v>
      </c>
      <c r="BL71" s="39">
        <f t="shared" si="24"/>
        <v>3.9709751080094658E-4</v>
      </c>
      <c r="BM71" s="40">
        <f t="shared" si="25"/>
        <v>3.3287116375383487E-2</v>
      </c>
      <c r="BN71" s="41">
        <v>53</v>
      </c>
      <c r="BO71" s="41">
        <v>92</v>
      </c>
      <c r="BP71" s="42">
        <f>(BN71-BO71)/BO71</f>
        <v>-0.42391304347826086</v>
      </c>
      <c r="BQ71" s="52">
        <f t="shared" si="26"/>
        <v>7.6350289576018443E-2</v>
      </c>
      <c r="BR71" s="43">
        <v>2</v>
      </c>
      <c r="BS71" s="43">
        <v>5</v>
      </c>
      <c r="BT71" s="43">
        <v>100</v>
      </c>
      <c r="BU71" s="54">
        <f t="shared" si="27"/>
        <v>40</v>
      </c>
    </row>
    <row r="72" spans="1:73" x14ac:dyDescent="0.25">
      <c r="A72" s="44"/>
      <c r="B72" s="44"/>
      <c r="C72" s="44"/>
      <c r="D72" s="45">
        <v>2022</v>
      </c>
      <c r="E72" s="34">
        <v>2433114641701</v>
      </c>
      <c r="F72" s="34">
        <v>44498588878</v>
      </c>
      <c r="G72" s="34">
        <v>79685547557</v>
      </c>
      <c r="H72" s="34">
        <f t="shared" si="28"/>
        <v>124184136435</v>
      </c>
      <c r="I72" s="34">
        <v>1619570638186</v>
      </c>
      <c r="J72" s="34">
        <v>22276160695411</v>
      </c>
      <c r="K72" s="35">
        <f t="shared" si="20"/>
        <v>-937728139950</v>
      </c>
      <c r="L72" s="52">
        <f t="shared" si="21"/>
        <v>-4.2095590563017295E-2</v>
      </c>
      <c r="M72" s="35">
        <v>9441466604896</v>
      </c>
      <c r="N72" s="34">
        <v>22276160695411</v>
      </c>
      <c r="O72" s="52">
        <f t="shared" si="22"/>
        <v>0.42383724619301155</v>
      </c>
      <c r="P72" s="36">
        <v>45014</v>
      </c>
      <c r="Q72" s="37">
        <v>2650</v>
      </c>
      <c r="R72" s="37">
        <v>2590</v>
      </c>
      <c r="S72" s="37">
        <v>2550</v>
      </c>
      <c r="T72" s="37">
        <v>2600</v>
      </c>
      <c r="U72" s="37">
        <v>2580</v>
      </c>
      <c r="V72" s="37">
        <v>2670</v>
      </c>
      <c r="W72" s="37">
        <v>2740</v>
      </c>
      <c r="X72" s="37">
        <v>2670</v>
      </c>
      <c r="Y72" s="37">
        <v>2670</v>
      </c>
      <c r="Z72" s="37">
        <v>2640</v>
      </c>
      <c r="AA72" s="37">
        <v>2610</v>
      </c>
      <c r="AB72" s="37">
        <v>2590</v>
      </c>
      <c r="AC72" s="37">
        <v>6678.24</v>
      </c>
      <c r="AD72" s="37">
        <v>6612.49</v>
      </c>
      <c r="AE72" s="37">
        <v>6691.61</v>
      </c>
      <c r="AF72" s="37">
        <v>6762.25</v>
      </c>
      <c r="AG72" s="37">
        <v>6708.93</v>
      </c>
      <c r="AH72" s="37">
        <v>6760.33</v>
      </c>
      <c r="AI72" s="37">
        <v>6839.44</v>
      </c>
      <c r="AJ72" s="37">
        <v>6808.95</v>
      </c>
      <c r="AK72" s="37">
        <v>6805.28</v>
      </c>
      <c r="AL72" s="37">
        <v>6827.17</v>
      </c>
      <c r="AM72" s="37">
        <v>6833.18</v>
      </c>
      <c r="AN72" s="37">
        <v>6819.67</v>
      </c>
      <c r="AO72" s="38">
        <f t="shared" si="19"/>
        <v>-2.2641509433962263E-2</v>
      </c>
      <c r="AP72" s="38">
        <f t="shared" si="19"/>
        <v>-1.5444015444015444E-2</v>
      </c>
      <c r="AQ72" s="38">
        <f t="shared" si="19"/>
        <v>1.9607843137254902E-2</v>
      </c>
      <c r="AR72" s="38">
        <f t="shared" si="17"/>
        <v>-7.6923076923076927E-3</v>
      </c>
      <c r="AS72" s="38">
        <f t="shared" si="17"/>
        <v>3.4883720930232558E-2</v>
      </c>
      <c r="AT72" s="38">
        <f t="shared" si="17"/>
        <v>2.6217228464419477E-2</v>
      </c>
      <c r="AU72" s="38">
        <f t="shared" si="15"/>
        <v>2.6217228464419477E-2</v>
      </c>
      <c r="AV72" s="38">
        <f t="shared" si="15"/>
        <v>0</v>
      </c>
      <c r="AW72" s="38">
        <f t="shared" si="15"/>
        <v>1.1363636363636364E-2</v>
      </c>
      <c r="AX72" s="38">
        <f t="shared" si="15"/>
        <v>1.1494252873563218E-2</v>
      </c>
      <c r="AY72" s="38">
        <f t="shared" si="15"/>
        <v>7.7220077220077222E-3</v>
      </c>
      <c r="AZ72" s="39">
        <f t="shared" si="23"/>
        <v>9.172808538524832E-2</v>
      </c>
      <c r="BA72" s="38">
        <f t="shared" si="18"/>
        <v>-9.8454083710678257E-3</v>
      </c>
      <c r="BB72" s="38">
        <f t="shared" si="18"/>
        <v>1.1965235486178413E-2</v>
      </c>
      <c r="BC72" s="38">
        <f t="shared" si="18"/>
        <v>1.0556502844606953E-2</v>
      </c>
      <c r="BD72" s="38">
        <f t="shared" si="18"/>
        <v>-7.8849495360271676E-3</v>
      </c>
      <c r="BE72" s="38">
        <f t="shared" si="18"/>
        <v>7.6614303622186599E-3</v>
      </c>
      <c r="BF72" s="38">
        <f t="shared" si="18"/>
        <v>1.1702091465949098E-2</v>
      </c>
      <c r="BG72" s="38">
        <f t="shared" si="16"/>
        <v>4.4779297835936208E-3</v>
      </c>
      <c r="BH72" s="38">
        <f t="shared" si="16"/>
        <v>5.3928714174877055E-4</v>
      </c>
      <c r="BI72" s="38">
        <f t="shared" si="16"/>
        <v>-3.206306566263961E-3</v>
      </c>
      <c r="BJ72" s="38">
        <f t="shared" si="16"/>
        <v>-8.7953193096043398E-4</v>
      </c>
      <c r="BK72" s="38">
        <f t="shared" si="16"/>
        <v>1.9810342729193963E-3</v>
      </c>
      <c r="BL72" s="39">
        <f t="shared" si="24"/>
        <v>2.7067314952895521E-2</v>
      </c>
      <c r="BM72" s="40">
        <f t="shared" si="25"/>
        <v>6.4660770432352799E-2</v>
      </c>
      <c r="BN72" s="41">
        <v>87</v>
      </c>
      <c r="BO72" s="41"/>
      <c r="BP72" s="42">
        <f>(BN72-BN71)/BN71</f>
        <v>0.64150943396226412</v>
      </c>
      <c r="BQ72" s="52">
        <f t="shared" si="26"/>
        <v>-1.5467107966265245E-3</v>
      </c>
      <c r="BR72" s="43">
        <v>2</v>
      </c>
      <c r="BS72" s="43">
        <v>5</v>
      </c>
      <c r="BT72" s="43">
        <v>100</v>
      </c>
      <c r="BU72" s="54">
        <f t="shared" si="27"/>
        <v>40</v>
      </c>
    </row>
    <row r="73" spans="1:73" x14ac:dyDescent="0.25">
      <c r="A73" s="44"/>
      <c r="B73" s="44"/>
      <c r="C73" s="44"/>
      <c r="D73" s="46">
        <v>2023</v>
      </c>
      <c r="E73" s="34">
        <v>4299475347200</v>
      </c>
      <c r="F73" s="34">
        <v>40835694814</v>
      </c>
      <c r="G73" s="34">
        <v>80607592258</v>
      </c>
      <c r="H73" s="34">
        <f t="shared" si="28"/>
        <v>121443287072</v>
      </c>
      <c r="I73" s="34">
        <v>5259181989696</v>
      </c>
      <c r="J73" s="34">
        <v>23870404962472</v>
      </c>
      <c r="K73" s="35">
        <f t="shared" si="20"/>
        <v>838263355424</v>
      </c>
      <c r="L73" s="52">
        <f t="shared" si="21"/>
        <v>3.5117265783378239E-2</v>
      </c>
      <c r="M73" s="35">
        <v>8588315775736</v>
      </c>
      <c r="N73" s="34">
        <v>23870404962472</v>
      </c>
      <c r="O73" s="52">
        <f t="shared" si="22"/>
        <v>0.35978927836533031</v>
      </c>
      <c r="P73" s="36">
        <v>45399</v>
      </c>
      <c r="Q73" s="37">
        <v>2530</v>
      </c>
      <c r="R73" s="37">
        <v>2570</v>
      </c>
      <c r="S73" s="37">
        <v>2550</v>
      </c>
      <c r="T73" s="37">
        <v>2500</v>
      </c>
      <c r="U73" s="37">
        <v>2420</v>
      </c>
      <c r="V73" s="37">
        <v>2300</v>
      </c>
      <c r="W73" s="37">
        <v>2310</v>
      </c>
      <c r="X73" s="37">
        <v>2360</v>
      </c>
      <c r="Y73" s="37">
        <v>2290</v>
      </c>
      <c r="Z73" s="37">
        <v>2330</v>
      </c>
      <c r="AA73" s="37">
        <v>2320</v>
      </c>
      <c r="AB73" s="37">
        <v>2320</v>
      </c>
      <c r="AC73" s="37">
        <v>7205.06</v>
      </c>
      <c r="AD73" s="37">
        <v>7236.98</v>
      </c>
      <c r="AE73" s="37">
        <v>7166.84</v>
      </c>
      <c r="AF73" s="37">
        <v>7254.4</v>
      </c>
      <c r="AG73" s="37">
        <v>7286.88</v>
      </c>
      <c r="AH73" s="37">
        <v>7164.81</v>
      </c>
      <c r="AI73" s="37">
        <v>7130.84</v>
      </c>
      <c r="AJ73" s="37">
        <v>7166.81</v>
      </c>
      <c r="AK73" s="37">
        <v>7087.32</v>
      </c>
      <c r="AL73" s="37">
        <v>7073.82</v>
      </c>
      <c r="AM73" s="37">
        <v>7110.81</v>
      </c>
      <c r="AN73" s="37">
        <v>7174.53</v>
      </c>
      <c r="AO73" s="38">
        <f t="shared" si="19"/>
        <v>1.5810276679841896E-2</v>
      </c>
      <c r="AP73" s="38">
        <f t="shared" si="19"/>
        <v>-7.7821011673151752E-3</v>
      </c>
      <c r="AQ73" s="38">
        <f t="shared" si="19"/>
        <v>-1.9607843137254902E-2</v>
      </c>
      <c r="AR73" s="38">
        <f t="shared" si="17"/>
        <v>-3.2000000000000001E-2</v>
      </c>
      <c r="AS73" s="38">
        <f t="shared" si="17"/>
        <v>-4.9586776859504134E-2</v>
      </c>
      <c r="AT73" s="38">
        <f t="shared" si="17"/>
        <v>4.3478260869565218E-3</v>
      </c>
      <c r="AU73" s="38">
        <f t="shared" si="15"/>
        <v>-2.1186440677966101E-2</v>
      </c>
      <c r="AV73" s="38">
        <f t="shared" si="15"/>
        <v>3.0567685589519649E-2</v>
      </c>
      <c r="AW73" s="38">
        <f t="shared" si="15"/>
        <v>-1.7167381974248927E-2</v>
      </c>
      <c r="AX73" s="38">
        <f t="shared" si="15"/>
        <v>4.3103448275862068E-3</v>
      </c>
      <c r="AY73" s="38">
        <f t="shared" si="15"/>
        <v>0</v>
      </c>
      <c r="AZ73" s="39">
        <f t="shared" si="23"/>
        <v>-9.2294410632384957E-2</v>
      </c>
      <c r="BA73" s="38">
        <f t="shared" si="18"/>
        <v>4.4302198732556232E-3</v>
      </c>
      <c r="BB73" s="38">
        <f t="shared" si="18"/>
        <v>-9.6918880527512054E-3</v>
      </c>
      <c r="BC73" s="38">
        <f t="shared" si="18"/>
        <v>1.2217378928509565E-2</v>
      </c>
      <c r="BD73" s="38">
        <f t="shared" si="18"/>
        <v>4.4772827525364567E-3</v>
      </c>
      <c r="BE73" s="38">
        <f t="shared" si="18"/>
        <v>-1.6752025558263578E-2</v>
      </c>
      <c r="BF73" s="38">
        <f t="shared" si="18"/>
        <v>-4.7412283089154151E-3</v>
      </c>
      <c r="BG73" s="38">
        <f t="shared" si="16"/>
        <v>-5.0189693880541347E-3</v>
      </c>
      <c r="BH73" s="38">
        <f t="shared" si="16"/>
        <v>1.1215805128031569E-2</v>
      </c>
      <c r="BI73" s="38">
        <f t="shared" si="16"/>
        <v>1.9084455075192755E-3</v>
      </c>
      <c r="BJ73" s="38">
        <f t="shared" si="16"/>
        <v>-5.2019390196054579E-3</v>
      </c>
      <c r="BK73" s="38">
        <f t="shared" si="16"/>
        <v>-8.8814180162323317E-3</v>
      </c>
      <c r="BL73" s="39">
        <f t="shared" si="24"/>
        <v>-1.6038336153969636E-2</v>
      </c>
      <c r="BM73" s="40">
        <f t="shared" si="25"/>
        <v>-7.6256074478415314E-2</v>
      </c>
      <c r="BN73" s="41">
        <v>143</v>
      </c>
      <c r="BO73" s="41"/>
      <c r="BP73" s="42">
        <f>(BN73-BN72)/BN72</f>
        <v>0.64367816091954022</v>
      </c>
      <c r="BQ73" s="52">
        <f t="shared" si="26"/>
        <v>-0.22046588356468097</v>
      </c>
      <c r="BR73" s="43">
        <v>2</v>
      </c>
      <c r="BS73" s="43">
        <v>5</v>
      </c>
      <c r="BT73" s="43">
        <v>100</v>
      </c>
      <c r="BU73" s="54">
        <f t="shared" si="27"/>
        <v>40</v>
      </c>
    </row>
    <row r="74" spans="1:73" x14ac:dyDescent="0.25">
      <c r="A74" s="44">
        <v>24</v>
      </c>
      <c r="B74" s="44" t="s">
        <v>84</v>
      </c>
      <c r="C74" s="44" t="s">
        <v>85</v>
      </c>
      <c r="D74" s="31">
        <v>2021</v>
      </c>
      <c r="E74" s="34">
        <v>412572886176</v>
      </c>
      <c r="F74" s="34">
        <v>56892680756</v>
      </c>
      <c r="G74" s="34">
        <v>11051740570</v>
      </c>
      <c r="H74" s="34">
        <f t="shared" si="28"/>
        <v>67944421326</v>
      </c>
      <c r="I74" s="34">
        <v>643601152274</v>
      </c>
      <c r="J74" s="34">
        <v>4191284422677</v>
      </c>
      <c r="K74" s="35">
        <f t="shared" si="20"/>
        <v>163083844772</v>
      </c>
      <c r="L74" s="52">
        <f t="shared" si="21"/>
        <v>3.8910230928169108E-2</v>
      </c>
      <c r="M74" s="35">
        <v>1321693219911</v>
      </c>
      <c r="N74" s="34">
        <v>4191284422677</v>
      </c>
      <c r="O74" s="52">
        <f t="shared" si="22"/>
        <v>0.31534324245807832</v>
      </c>
      <c r="P74" s="36">
        <v>44622</v>
      </c>
      <c r="Q74" s="37">
        <v>1325</v>
      </c>
      <c r="R74" s="37">
        <v>1330</v>
      </c>
      <c r="S74" s="37">
        <v>1320</v>
      </c>
      <c r="T74" s="37">
        <v>1320</v>
      </c>
      <c r="U74" s="37">
        <v>1320</v>
      </c>
      <c r="V74" s="37">
        <v>1320</v>
      </c>
      <c r="W74" s="37">
        <v>1310</v>
      </c>
      <c r="X74" s="37">
        <v>1310</v>
      </c>
      <c r="Y74" s="37">
        <v>1305</v>
      </c>
      <c r="Z74" s="37">
        <v>1300</v>
      </c>
      <c r="AA74" s="37">
        <v>1300</v>
      </c>
      <c r="AB74" s="37">
        <v>1295</v>
      </c>
      <c r="AC74" s="37">
        <v>6902.96</v>
      </c>
      <c r="AD74" s="37">
        <v>6861.99</v>
      </c>
      <c r="AE74" s="37">
        <v>6920.06</v>
      </c>
      <c r="AF74" s="37">
        <v>6817.82</v>
      </c>
      <c r="AG74" s="37">
        <v>6888.17</v>
      </c>
      <c r="AH74" s="37">
        <v>6921.44</v>
      </c>
      <c r="AI74" s="37">
        <v>6868.4</v>
      </c>
      <c r="AJ74" s="37">
        <v>6928.33</v>
      </c>
      <c r="AK74" s="37">
        <v>6869.07</v>
      </c>
      <c r="AL74" s="37">
        <v>6814.18</v>
      </c>
      <c r="AM74" s="37">
        <v>6864.44</v>
      </c>
      <c r="AN74" s="37">
        <v>6924.01</v>
      </c>
      <c r="AO74" s="38">
        <f t="shared" si="19"/>
        <v>3.7735849056603774E-3</v>
      </c>
      <c r="AP74" s="38">
        <f t="shared" si="19"/>
        <v>-7.5187969924812026E-3</v>
      </c>
      <c r="AQ74" s="38">
        <f t="shared" si="19"/>
        <v>0</v>
      </c>
      <c r="AR74" s="38">
        <f t="shared" si="17"/>
        <v>0</v>
      </c>
      <c r="AS74" s="38">
        <f t="shared" si="17"/>
        <v>0</v>
      </c>
      <c r="AT74" s="38">
        <f t="shared" si="17"/>
        <v>-7.575757575757576E-3</v>
      </c>
      <c r="AU74" s="38">
        <f t="shared" si="15"/>
        <v>0</v>
      </c>
      <c r="AV74" s="38">
        <f t="shared" si="15"/>
        <v>3.8314176245210726E-3</v>
      </c>
      <c r="AW74" s="38">
        <f t="shared" si="15"/>
        <v>3.8461538461538464E-3</v>
      </c>
      <c r="AX74" s="38">
        <f t="shared" si="15"/>
        <v>0</v>
      </c>
      <c r="AY74" s="38">
        <f t="shared" si="15"/>
        <v>3.8610038610038611E-3</v>
      </c>
      <c r="AZ74" s="39">
        <f t="shared" si="23"/>
        <v>2.1760566910037759E-4</v>
      </c>
      <c r="BA74" s="38">
        <f t="shared" si="18"/>
        <v>-5.9351350724906786E-3</v>
      </c>
      <c r="BB74" s="38">
        <f t="shared" si="18"/>
        <v>8.4625596947825073E-3</v>
      </c>
      <c r="BC74" s="38">
        <f t="shared" si="18"/>
        <v>-1.477443837192173E-2</v>
      </c>
      <c r="BD74" s="38">
        <f t="shared" si="18"/>
        <v>1.0318547570924484E-2</v>
      </c>
      <c r="BE74" s="38">
        <f t="shared" si="18"/>
        <v>4.8300201650074729E-3</v>
      </c>
      <c r="BF74" s="38">
        <f t="shared" si="18"/>
        <v>-7.6631452414526405E-3</v>
      </c>
      <c r="BG74" s="38">
        <f t="shared" si="16"/>
        <v>-8.6499921337465577E-3</v>
      </c>
      <c r="BH74" s="38">
        <f t="shared" si="16"/>
        <v>8.6270776102150976E-3</v>
      </c>
      <c r="BI74" s="38">
        <f t="shared" si="16"/>
        <v>8.0552612346605785E-3</v>
      </c>
      <c r="BJ74" s="38">
        <f t="shared" si="16"/>
        <v>-7.3217917266374692E-3</v>
      </c>
      <c r="BK74" s="38">
        <f t="shared" si="16"/>
        <v>-8.6033960089602155E-3</v>
      </c>
      <c r="BL74" s="39">
        <f t="shared" si="24"/>
        <v>-1.2654432279619151E-2</v>
      </c>
      <c r="BM74" s="40">
        <f t="shared" si="25"/>
        <v>1.2872037948719529E-2</v>
      </c>
      <c r="BN74" s="41">
        <v>46.11</v>
      </c>
      <c r="BO74" s="41">
        <v>35.979999999999997</v>
      </c>
      <c r="BP74" s="42">
        <f>(BN74-BO74)/BO74</f>
        <v>0.28154530294608127</v>
      </c>
      <c r="BQ74" s="52">
        <f t="shared" si="26"/>
        <v>-0.1874688069698984</v>
      </c>
      <c r="BR74" s="43">
        <v>1</v>
      </c>
      <c r="BS74" s="43">
        <v>3</v>
      </c>
      <c r="BT74" s="43">
        <v>100</v>
      </c>
      <c r="BU74" s="54">
        <f t="shared" si="27"/>
        <v>33.333333333333329</v>
      </c>
    </row>
    <row r="75" spans="1:73" x14ac:dyDescent="0.25">
      <c r="A75" s="44"/>
      <c r="B75" s="44"/>
      <c r="C75" s="44"/>
      <c r="D75" s="45">
        <v>2022</v>
      </c>
      <c r="E75" s="34">
        <v>638295747892</v>
      </c>
      <c r="F75" s="34">
        <v>53445467196</v>
      </c>
      <c r="G75" s="34">
        <v>9402856479</v>
      </c>
      <c r="H75" s="34">
        <f t="shared" si="28"/>
        <v>62848323675</v>
      </c>
      <c r="I75" s="34">
        <v>726581686414</v>
      </c>
      <c r="J75" s="34">
        <v>4130321616083</v>
      </c>
      <c r="K75" s="35">
        <f t="shared" si="20"/>
        <v>25437614847</v>
      </c>
      <c r="L75" s="52">
        <f t="shared" si="21"/>
        <v>6.1587491753544894E-3</v>
      </c>
      <c r="M75" s="35">
        <v>1449163077319</v>
      </c>
      <c r="N75" s="34">
        <v>4130321616083</v>
      </c>
      <c r="O75" s="52">
        <f t="shared" si="22"/>
        <v>0.35085962111912172</v>
      </c>
      <c r="P75" s="36">
        <v>44985</v>
      </c>
      <c r="Q75" s="37">
        <v>1380</v>
      </c>
      <c r="R75" s="37">
        <v>1375</v>
      </c>
      <c r="S75" s="37">
        <v>1395</v>
      </c>
      <c r="T75" s="37">
        <v>1420</v>
      </c>
      <c r="U75" s="37">
        <v>1470</v>
      </c>
      <c r="V75" s="37">
        <v>1505</v>
      </c>
      <c r="W75" s="37">
        <v>1535</v>
      </c>
      <c r="X75" s="37">
        <v>1525</v>
      </c>
      <c r="Y75" s="37">
        <v>1500</v>
      </c>
      <c r="Z75" s="37">
        <v>1540</v>
      </c>
      <c r="AA75" s="37">
        <v>1540</v>
      </c>
      <c r="AB75" s="37">
        <v>1460</v>
      </c>
      <c r="AC75" s="37">
        <v>6894.72</v>
      </c>
      <c r="AD75" s="37">
        <v>6873.4</v>
      </c>
      <c r="AE75" s="37">
        <v>6809.97</v>
      </c>
      <c r="AF75" s="37">
        <v>6839.45</v>
      </c>
      <c r="AG75" s="37">
        <v>6856.58</v>
      </c>
      <c r="AH75" s="37">
        <v>6854.78</v>
      </c>
      <c r="AI75" s="37">
        <v>6843.24</v>
      </c>
      <c r="AJ75" s="37">
        <v>6844.94</v>
      </c>
      <c r="AK75" s="37">
        <v>6857.42</v>
      </c>
      <c r="AL75" s="37">
        <v>6813.64</v>
      </c>
      <c r="AM75" s="37">
        <v>6807</v>
      </c>
      <c r="AN75" s="37">
        <v>6766.76</v>
      </c>
      <c r="AO75" s="38">
        <f t="shared" si="19"/>
        <v>-3.6231884057971015E-3</v>
      </c>
      <c r="AP75" s="38">
        <f t="shared" si="19"/>
        <v>1.4545454545454545E-2</v>
      </c>
      <c r="AQ75" s="38">
        <f t="shared" si="19"/>
        <v>1.7921146953405017E-2</v>
      </c>
      <c r="AR75" s="38">
        <f t="shared" si="17"/>
        <v>3.5211267605633804E-2</v>
      </c>
      <c r="AS75" s="38">
        <f t="shared" si="17"/>
        <v>2.3809523809523808E-2</v>
      </c>
      <c r="AT75" s="38">
        <f t="shared" si="17"/>
        <v>1.9933554817275746E-2</v>
      </c>
      <c r="AU75" s="38">
        <f t="shared" si="15"/>
        <v>6.5573770491803279E-3</v>
      </c>
      <c r="AV75" s="38">
        <f t="shared" si="15"/>
        <v>1.6666666666666666E-2</v>
      </c>
      <c r="AW75" s="38">
        <f t="shared" si="15"/>
        <v>-2.5974025974025976E-2</v>
      </c>
      <c r="AX75" s="38">
        <f t="shared" si="15"/>
        <v>0</v>
      </c>
      <c r="AY75" s="38">
        <f t="shared" si="15"/>
        <v>5.4794520547945202E-2</v>
      </c>
      <c r="AZ75" s="39">
        <f t="shared" si="23"/>
        <v>0.15984229761526203</v>
      </c>
      <c r="BA75" s="38">
        <f t="shared" si="18"/>
        <v>-3.0922212939757695E-3</v>
      </c>
      <c r="BB75" s="38">
        <f t="shared" si="18"/>
        <v>-9.2283295021385898E-3</v>
      </c>
      <c r="BC75" s="38">
        <f t="shared" si="18"/>
        <v>4.3289471172412745E-3</v>
      </c>
      <c r="BD75" s="38">
        <f t="shared" si="18"/>
        <v>2.5045873571705487E-3</v>
      </c>
      <c r="BE75" s="38">
        <f t="shared" si="18"/>
        <v>-2.6252154864381104E-4</v>
      </c>
      <c r="BF75" s="38">
        <f t="shared" si="18"/>
        <v>-1.6834967715958738E-3</v>
      </c>
      <c r="BG75" s="38">
        <f t="shared" si="16"/>
        <v>-2.4835864156586007E-4</v>
      </c>
      <c r="BH75" s="38">
        <f t="shared" si="16"/>
        <v>-1.8199264446395981E-3</v>
      </c>
      <c r="BI75" s="38">
        <f t="shared" si="16"/>
        <v>6.4253468043512342E-3</v>
      </c>
      <c r="BJ75" s="38">
        <f t="shared" si="16"/>
        <v>9.7546643161456259E-4</v>
      </c>
      <c r="BK75" s="38">
        <f t="shared" si="16"/>
        <v>5.9467160058875711E-3</v>
      </c>
      <c r="BL75" s="39">
        <f t="shared" si="24"/>
        <v>3.8462095137056893E-3</v>
      </c>
      <c r="BM75" s="40">
        <f t="shared" si="25"/>
        <v>0.15599608810155635</v>
      </c>
      <c r="BN75" s="41">
        <v>74.98</v>
      </c>
      <c r="BO75" s="41"/>
      <c r="BP75" s="42">
        <f>(BN75-BN74)/BN74</f>
        <v>0.62611147256560407</v>
      </c>
      <c r="BQ75" s="52">
        <f t="shared" si="26"/>
        <v>0.1442923378026589</v>
      </c>
      <c r="BR75" s="43">
        <v>1</v>
      </c>
      <c r="BS75" s="43">
        <v>3</v>
      </c>
      <c r="BT75" s="43">
        <v>100</v>
      </c>
      <c r="BU75" s="54">
        <f t="shared" si="27"/>
        <v>33.333333333333329</v>
      </c>
    </row>
    <row r="76" spans="1:73" x14ac:dyDescent="0.25">
      <c r="A76" s="44"/>
      <c r="B76" s="44"/>
      <c r="C76" s="44"/>
      <c r="D76" s="46">
        <v>2023</v>
      </c>
      <c r="E76" s="34">
        <v>478194636476</v>
      </c>
      <c r="F76" s="34">
        <v>51795216182</v>
      </c>
      <c r="G76" s="34">
        <v>8992838526</v>
      </c>
      <c r="H76" s="34">
        <f t="shared" si="28"/>
        <v>60788054708</v>
      </c>
      <c r="I76" s="34">
        <v>618793076443</v>
      </c>
      <c r="J76" s="34">
        <v>3943518425042</v>
      </c>
      <c r="K76" s="35">
        <f t="shared" si="20"/>
        <v>79810385259</v>
      </c>
      <c r="L76" s="52">
        <f t="shared" si="21"/>
        <v>2.0238370068766696E-2</v>
      </c>
      <c r="M76" s="35">
        <v>1550086849761</v>
      </c>
      <c r="N76" s="34">
        <v>3943518425042</v>
      </c>
      <c r="O76" s="52">
        <f t="shared" si="22"/>
        <v>0.39307204447624483</v>
      </c>
      <c r="P76" s="36">
        <v>45350</v>
      </c>
      <c r="Q76" s="37">
        <v>1145</v>
      </c>
      <c r="R76" s="37">
        <v>1145</v>
      </c>
      <c r="S76" s="37">
        <v>1260</v>
      </c>
      <c r="T76" s="37">
        <v>1240</v>
      </c>
      <c r="U76" s="37">
        <v>1195</v>
      </c>
      <c r="V76" s="37">
        <v>1200</v>
      </c>
      <c r="W76" s="37">
        <v>1195</v>
      </c>
      <c r="X76" s="37">
        <v>1195</v>
      </c>
      <c r="Y76" s="37">
        <v>1225</v>
      </c>
      <c r="Z76" s="37">
        <v>1205</v>
      </c>
      <c r="AA76" s="37">
        <v>1195</v>
      </c>
      <c r="AB76" s="37">
        <v>1185</v>
      </c>
      <c r="AC76" s="37">
        <v>7352.6</v>
      </c>
      <c r="AD76" s="37">
        <v>7349.02</v>
      </c>
      <c r="AE76" s="37">
        <v>7339.64</v>
      </c>
      <c r="AF76" s="37">
        <v>7295.1</v>
      </c>
      <c r="AG76" s="37">
        <v>7283.82</v>
      </c>
      <c r="AH76" s="37">
        <v>7285.32</v>
      </c>
      <c r="AI76" s="37">
        <v>7328.64</v>
      </c>
      <c r="AJ76" s="37">
        <v>7316.11</v>
      </c>
      <c r="AK76" s="37">
        <v>7311.91</v>
      </c>
      <c r="AL76" s="37">
        <v>7276.75</v>
      </c>
      <c r="AM76" s="37">
        <v>7247.46</v>
      </c>
      <c r="AN76" s="37">
        <v>7329.8</v>
      </c>
      <c r="AO76" s="38">
        <f t="shared" si="19"/>
        <v>0</v>
      </c>
      <c r="AP76" s="38">
        <f t="shared" si="19"/>
        <v>0.10043668122270742</v>
      </c>
      <c r="AQ76" s="38">
        <f t="shared" si="19"/>
        <v>-1.5873015873015872E-2</v>
      </c>
      <c r="AR76" s="38">
        <f t="shared" si="17"/>
        <v>-3.6290322580645164E-2</v>
      </c>
      <c r="AS76" s="38">
        <f t="shared" si="17"/>
        <v>4.1841004184100415E-3</v>
      </c>
      <c r="AT76" s="38">
        <f t="shared" si="17"/>
        <v>-4.1666666666666666E-3</v>
      </c>
      <c r="AU76" s="38">
        <f t="shared" si="15"/>
        <v>0</v>
      </c>
      <c r="AV76" s="38">
        <f t="shared" si="15"/>
        <v>-2.4489795918367346E-2</v>
      </c>
      <c r="AW76" s="38">
        <f t="shared" si="15"/>
        <v>1.6597510373443983E-2</v>
      </c>
      <c r="AX76" s="38">
        <f t="shared" si="15"/>
        <v>8.368200836820083E-3</v>
      </c>
      <c r="AY76" s="38">
        <f t="shared" si="15"/>
        <v>8.4388185654008432E-3</v>
      </c>
      <c r="AZ76" s="39">
        <f t="shared" si="23"/>
        <v>5.7205510378087326E-2</v>
      </c>
      <c r="BA76" s="38">
        <f t="shared" si="18"/>
        <v>-4.8690259228027186E-4</v>
      </c>
      <c r="BB76" s="38">
        <f t="shared" si="18"/>
        <v>-1.2763606576115059E-3</v>
      </c>
      <c r="BC76" s="38">
        <f t="shared" si="18"/>
        <v>-6.068417524565232E-3</v>
      </c>
      <c r="BD76" s="38">
        <f t="shared" si="18"/>
        <v>-1.5462433688367061E-3</v>
      </c>
      <c r="BE76" s="38">
        <f t="shared" si="18"/>
        <v>2.0593589627420776E-4</v>
      </c>
      <c r="BF76" s="38">
        <f t="shared" si="18"/>
        <v>5.9462041475186571E-3</v>
      </c>
      <c r="BG76" s="38">
        <f t="shared" si="16"/>
        <v>1.7126587763170121E-3</v>
      </c>
      <c r="BH76" s="38">
        <f t="shared" si="16"/>
        <v>5.7440531954028675E-4</v>
      </c>
      <c r="BI76" s="38">
        <f t="shared" si="16"/>
        <v>4.8318273954718596E-3</v>
      </c>
      <c r="BJ76" s="38">
        <f t="shared" si="16"/>
        <v>4.0414158891528846E-3</v>
      </c>
      <c r="BK76" s="38">
        <f t="shared" si="16"/>
        <v>-1.1233594368195605E-2</v>
      </c>
      <c r="BL76" s="39">
        <f t="shared" si="24"/>
        <v>-3.2990710872144134E-3</v>
      </c>
      <c r="BM76" s="40">
        <f t="shared" si="25"/>
        <v>6.0504581465301743E-2</v>
      </c>
      <c r="BN76" s="41">
        <v>58.44</v>
      </c>
      <c r="BO76" s="41"/>
      <c r="BP76" s="42">
        <f>(BN76-BN75)/BN75</f>
        <v>-0.22059215790877573</v>
      </c>
      <c r="BQ76" s="52">
        <f t="shared" si="26"/>
        <v>2.3339082329605527E-2</v>
      </c>
      <c r="BR76" s="43">
        <v>1</v>
      </c>
      <c r="BS76" s="43">
        <v>3</v>
      </c>
      <c r="BT76" s="43">
        <v>100</v>
      </c>
      <c r="BU76" s="54">
        <f t="shared" si="27"/>
        <v>33.333333333333329</v>
      </c>
    </row>
    <row r="77" spans="1:73" x14ac:dyDescent="0.25">
      <c r="A77" s="44">
        <v>25</v>
      </c>
      <c r="B77" s="44" t="s">
        <v>86</v>
      </c>
      <c r="C77" s="44" t="s">
        <v>87</v>
      </c>
      <c r="D77" s="31">
        <v>2021</v>
      </c>
      <c r="E77" s="34">
        <v>57736784962</v>
      </c>
      <c r="F77" s="34">
        <v>15785496236</v>
      </c>
      <c r="G77" s="34">
        <v>0</v>
      </c>
      <c r="H77" s="34">
        <f t="shared" si="28"/>
        <v>15785496236</v>
      </c>
      <c r="I77" s="34">
        <v>-18176304116</v>
      </c>
      <c r="J77" s="34">
        <v>1206385542888</v>
      </c>
      <c r="K77" s="35">
        <f t="shared" si="20"/>
        <v>-91698585314</v>
      </c>
      <c r="L77" s="52">
        <f t="shared" si="21"/>
        <v>-7.6011011450352925E-2</v>
      </c>
      <c r="M77" s="35">
        <v>969406193098</v>
      </c>
      <c r="N77" s="34">
        <v>1206385542888</v>
      </c>
      <c r="O77" s="52">
        <f t="shared" si="22"/>
        <v>0.80356250853049138</v>
      </c>
      <c r="P77" s="36">
        <v>44621</v>
      </c>
      <c r="Q77" s="37">
        <v>133</v>
      </c>
      <c r="R77" s="37">
        <v>132</v>
      </c>
      <c r="S77" s="37">
        <v>133</v>
      </c>
      <c r="T77" s="37">
        <v>133</v>
      </c>
      <c r="U77" s="37">
        <v>125</v>
      </c>
      <c r="V77" s="37">
        <v>126</v>
      </c>
      <c r="W77" s="37">
        <v>131</v>
      </c>
      <c r="X77" s="37">
        <v>122</v>
      </c>
      <c r="Y77" s="37">
        <v>117</v>
      </c>
      <c r="Z77" s="37">
        <v>111</v>
      </c>
      <c r="AA77" s="37">
        <v>113</v>
      </c>
      <c r="AB77" s="37">
        <v>117</v>
      </c>
      <c r="AC77" s="37">
        <v>6892.82</v>
      </c>
      <c r="AD77" s="37">
        <v>6902.96</v>
      </c>
      <c r="AE77" s="37">
        <v>6861.99</v>
      </c>
      <c r="AF77" s="37">
        <v>6902.06</v>
      </c>
      <c r="AG77" s="37">
        <v>6817.82</v>
      </c>
      <c r="AH77" s="37">
        <v>6888.17</v>
      </c>
      <c r="AI77" s="37">
        <v>6921.44</v>
      </c>
      <c r="AJ77" s="37">
        <v>6868.4</v>
      </c>
      <c r="AK77" s="37">
        <v>6928.33</v>
      </c>
      <c r="AL77" s="37">
        <v>6869.07</v>
      </c>
      <c r="AM77" s="37">
        <v>6814.18</v>
      </c>
      <c r="AN77" s="37">
        <v>6864.44</v>
      </c>
      <c r="AO77" s="38">
        <f t="shared" si="19"/>
        <v>-7.5187969924812026E-3</v>
      </c>
      <c r="AP77" s="38">
        <f t="shared" si="19"/>
        <v>7.575757575757576E-3</v>
      </c>
      <c r="AQ77" s="38">
        <f t="shared" si="19"/>
        <v>0</v>
      </c>
      <c r="AR77" s="38">
        <f t="shared" si="17"/>
        <v>-6.0150375939849621E-2</v>
      </c>
      <c r="AS77" s="38">
        <f t="shared" si="17"/>
        <v>8.0000000000000002E-3</v>
      </c>
      <c r="AT77" s="38">
        <f t="shared" si="17"/>
        <v>3.968253968253968E-2</v>
      </c>
      <c r="AU77" s="38">
        <f t="shared" si="15"/>
        <v>7.3770491803278687E-2</v>
      </c>
      <c r="AV77" s="38">
        <f t="shared" si="15"/>
        <v>4.2735042735042736E-2</v>
      </c>
      <c r="AW77" s="38">
        <f t="shared" si="15"/>
        <v>5.4054054054054057E-2</v>
      </c>
      <c r="AX77" s="38">
        <f t="shared" si="15"/>
        <v>-1.7699115044247787E-2</v>
      </c>
      <c r="AY77" s="38">
        <f t="shared" si="15"/>
        <v>-3.4188034188034191E-2</v>
      </c>
      <c r="AZ77" s="39">
        <f t="shared" si="23"/>
        <v>0.10626156368605995</v>
      </c>
      <c r="BA77" s="38">
        <f t="shared" si="18"/>
        <v>1.4710960100510861E-3</v>
      </c>
      <c r="BB77" s="38">
        <f t="shared" si="18"/>
        <v>-5.9351350724906786E-3</v>
      </c>
      <c r="BC77" s="38">
        <f t="shared" si="18"/>
        <v>5.8394139309443207E-3</v>
      </c>
      <c r="BD77" s="38">
        <f t="shared" si="18"/>
        <v>-1.2205051825107387E-2</v>
      </c>
      <c r="BE77" s="38">
        <f t="shared" si="18"/>
        <v>1.0318547570924484E-2</v>
      </c>
      <c r="BF77" s="38">
        <f t="shared" si="18"/>
        <v>4.8300201650074729E-3</v>
      </c>
      <c r="BG77" s="38">
        <f t="shared" si="16"/>
        <v>7.7223225205287939E-3</v>
      </c>
      <c r="BH77" s="38">
        <f t="shared" si="16"/>
        <v>-8.6499921337465577E-3</v>
      </c>
      <c r="BI77" s="38">
        <f t="shared" si="16"/>
        <v>8.6270776102150976E-3</v>
      </c>
      <c r="BJ77" s="38">
        <f t="shared" si="16"/>
        <v>8.0552612346605785E-3</v>
      </c>
      <c r="BK77" s="38">
        <f t="shared" si="16"/>
        <v>-7.3217917266374692E-3</v>
      </c>
      <c r="BL77" s="39">
        <f t="shared" si="24"/>
        <v>1.2751768284349738E-2</v>
      </c>
      <c r="BM77" s="40">
        <f t="shared" si="25"/>
        <v>9.3509795401710213E-2</v>
      </c>
      <c r="BN77" s="41">
        <v>7.51</v>
      </c>
      <c r="BO77" s="41">
        <v>2.2000000000000002</v>
      </c>
      <c r="BP77" s="42">
        <f>(BN77-BO77)/BO77</f>
        <v>2.4136363636363631</v>
      </c>
      <c r="BQ77" s="52">
        <f t="shared" si="26"/>
        <v>1.1541421823684082E-2</v>
      </c>
      <c r="BR77" s="43">
        <v>4</v>
      </c>
      <c r="BS77" s="43">
        <v>6</v>
      </c>
      <c r="BT77" s="43">
        <v>100</v>
      </c>
      <c r="BU77" s="54">
        <f t="shared" si="27"/>
        <v>66.666666666666657</v>
      </c>
    </row>
    <row r="78" spans="1:73" x14ac:dyDescent="0.25">
      <c r="A78" s="44"/>
      <c r="B78" s="44"/>
      <c r="C78" s="44"/>
      <c r="D78" s="45">
        <v>2022</v>
      </c>
      <c r="E78" s="34">
        <v>73962099084</v>
      </c>
      <c r="F78" s="34">
        <v>16531081501</v>
      </c>
      <c r="G78" s="34">
        <v>0</v>
      </c>
      <c r="H78" s="34">
        <f t="shared" si="28"/>
        <v>16531081501</v>
      </c>
      <c r="I78" s="34">
        <v>-109946538729</v>
      </c>
      <c r="J78" s="34">
        <v>1401504764117</v>
      </c>
      <c r="K78" s="35">
        <f t="shared" si="20"/>
        <v>-200439719314</v>
      </c>
      <c r="L78" s="52">
        <f t="shared" si="21"/>
        <v>-0.14301750835665869</v>
      </c>
      <c r="M78" s="35">
        <v>1142594625772</v>
      </c>
      <c r="N78" s="34">
        <v>1401504764117</v>
      </c>
      <c r="O78" s="52">
        <f t="shared" si="22"/>
        <v>0.8152627483160052</v>
      </c>
      <c r="P78" s="36">
        <v>45015</v>
      </c>
      <c r="Q78" s="37">
        <v>252</v>
      </c>
      <c r="R78" s="37">
        <v>236</v>
      </c>
      <c r="S78" s="37">
        <v>244</v>
      </c>
      <c r="T78" s="37">
        <v>228</v>
      </c>
      <c r="U78" s="37">
        <v>214</v>
      </c>
      <c r="V78" s="37">
        <v>208</v>
      </c>
      <c r="W78" s="37">
        <v>212</v>
      </c>
      <c r="X78" s="37">
        <v>204</v>
      </c>
      <c r="Y78" s="37">
        <v>214</v>
      </c>
      <c r="Z78" s="37">
        <v>212</v>
      </c>
      <c r="AA78" s="37">
        <v>220</v>
      </c>
      <c r="AB78" s="37">
        <v>210</v>
      </c>
      <c r="AC78" s="37">
        <v>6612.49</v>
      </c>
      <c r="AD78" s="37">
        <v>6691.61</v>
      </c>
      <c r="AE78" s="37">
        <v>6762.25</v>
      </c>
      <c r="AF78" s="37">
        <v>6708.93</v>
      </c>
      <c r="AG78" s="37">
        <v>6760.33</v>
      </c>
      <c r="AH78" s="37">
        <v>6839.44</v>
      </c>
      <c r="AI78" s="37">
        <v>6808.95</v>
      </c>
      <c r="AJ78" s="37">
        <v>6805.28</v>
      </c>
      <c r="AK78" s="37">
        <v>6827.17</v>
      </c>
      <c r="AL78" s="37">
        <v>6833.18</v>
      </c>
      <c r="AM78" s="37">
        <v>6819.67</v>
      </c>
      <c r="AN78" s="37">
        <v>6792.77</v>
      </c>
      <c r="AO78" s="38">
        <f t="shared" si="19"/>
        <v>-6.3492063492063489E-2</v>
      </c>
      <c r="AP78" s="38">
        <f t="shared" si="19"/>
        <v>3.3898305084745763E-2</v>
      </c>
      <c r="AQ78" s="38">
        <f t="shared" si="19"/>
        <v>-6.5573770491803282E-2</v>
      </c>
      <c r="AR78" s="38">
        <f t="shared" si="17"/>
        <v>-6.1403508771929821E-2</v>
      </c>
      <c r="AS78" s="38">
        <f t="shared" si="17"/>
        <v>-2.8037383177570093E-2</v>
      </c>
      <c r="AT78" s="38">
        <f t="shared" si="17"/>
        <v>1.9230769230769232E-2</v>
      </c>
      <c r="AU78" s="38">
        <f t="shared" si="15"/>
        <v>3.9215686274509803E-2</v>
      </c>
      <c r="AV78" s="38">
        <f t="shared" si="15"/>
        <v>-4.6728971962616821E-2</v>
      </c>
      <c r="AW78" s="38">
        <f t="shared" si="15"/>
        <v>9.433962264150943E-3</v>
      </c>
      <c r="AX78" s="38">
        <f t="shared" si="15"/>
        <v>-3.6363636363636362E-2</v>
      </c>
      <c r="AY78" s="38">
        <f t="shared" si="15"/>
        <v>4.7619047619047616E-2</v>
      </c>
      <c r="AZ78" s="39">
        <f t="shared" si="23"/>
        <v>-0.15220156378639649</v>
      </c>
      <c r="BA78" s="38">
        <f t="shared" si="18"/>
        <v>1.1965235486178413E-2</v>
      </c>
      <c r="BB78" s="38">
        <f t="shared" si="18"/>
        <v>1.0556502844606953E-2</v>
      </c>
      <c r="BC78" s="38">
        <f t="shared" si="18"/>
        <v>-7.8849495360271676E-3</v>
      </c>
      <c r="BD78" s="38">
        <f t="shared" si="18"/>
        <v>7.6614303622186599E-3</v>
      </c>
      <c r="BE78" s="38">
        <f t="shared" si="18"/>
        <v>1.1702091465949098E-2</v>
      </c>
      <c r="BF78" s="38">
        <f t="shared" si="18"/>
        <v>-4.4579673189617548E-3</v>
      </c>
      <c r="BG78" s="38">
        <f t="shared" si="16"/>
        <v>5.3928714174877055E-4</v>
      </c>
      <c r="BH78" s="38">
        <f t="shared" si="16"/>
        <v>-3.206306566263961E-3</v>
      </c>
      <c r="BI78" s="38">
        <f t="shared" si="16"/>
        <v>-8.7953193096043398E-4</v>
      </c>
      <c r="BJ78" s="38">
        <f t="shared" si="16"/>
        <v>1.9810342729193963E-3</v>
      </c>
      <c r="BK78" s="38">
        <f t="shared" si="16"/>
        <v>3.9600928634415172E-3</v>
      </c>
      <c r="BL78" s="39">
        <f t="shared" si="24"/>
        <v>3.193691908484949E-2</v>
      </c>
      <c r="BM78" s="40">
        <f t="shared" si="25"/>
        <v>-0.18413848287124598</v>
      </c>
      <c r="BN78" s="41">
        <v>19.2</v>
      </c>
      <c r="BO78" s="41"/>
      <c r="BP78" s="42">
        <f>(BN78-BN77)/BN77</f>
        <v>1.5565912117177096</v>
      </c>
      <c r="BQ78" s="52">
        <f t="shared" si="26"/>
        <v>-0.16047339917562509</v>
      </c>
      <c r="BR78" s="43">
        <v>4</v>
      </c>
      <c r="BS78" s="43">
        <v>6</v>
      </c>
      <c r="BT78" s="43">
        <v>100</v>
      </c>
      <c r="BU78" s="54">
        <f t="shared" si="27"/>
        <v>66.666666666666657</v>
      </c>
    </row>
    <row r="79" spans="1:73" x14ac:dyDescent="0.25">
      <c r="A79" s="44"/>
      <c r="B79" s="44"/>
      <c r="C79" s="44"/>
      <c r="D79" s="46">
        <v>2023</v>
      </c>
      <c r="E79" s="34">
        <v>105397577158</v>
      </c>
      <c r="F79" s="34">
        <v>18970572979</v>
      </c>
      <c r="G79" s="34">
        <v>0</v>
      </c>
      <c r="H79" s="34">
        <f t="shared" si="28"/>
        <v>18970572979</v>
      </c>
      <c r="I79" s="34">
        <v>-91653278370</v>
      </c>
      <c r="J79" s="34">
        <v>1639682291798</v>
      </c>
      <c r="K79" s="35">
        <f t="shared" si="20"/>
        <v>-216021428507</v>
      </c>
      <c r="L79" s="52">
        <f t="shared" si="21"/>
        <v>-0.13174590564744154</v>
      </c>
      <c r="M79" s="35">
        <v>1361968904232</v>
      </c>
      <c r="N79" s="34">
        <v>1639682291798</v>
      </c>
      <c r="O79" s="52">
        <f t="shared" si="22"/>
        <v>0.83062975738948042</v>
      </c>
      <c r="P79" s="36">
        <v>45377</v>
      </c>
      <c r="Q79" s="37">
        <v>144</v>
      </c>
      <c r="R79" s="37">
        <v>145</v>
      </c>
      <c r="S79" s="37">
        <v>144</v>
      </c>
      <c r="T79" s="37">
        <v>146</v>
      </c>
      <c r="U79" s="37">
        <v>150</v>
      </c>
      <c r="V79" s="37">
        <v>150</v>
      </c>
      <c r="W79" s="37">
        <v>148</v>
      </c>
      <c r="X79" s="37">
        <v>145</v>
      </c>
      <c r="Y79" s="37">
        <v>145</v>
      </c>
      <c r="Z79" s="37">
        <v>142</v>
      </c>
      <c r="AA79" s="37">
        <v>145</v>
      </c>
      <c r="AB79" s="37">
        <v>147</v>
      </c>
      <c r="AC79" s="37">
        <v>7302.45</v>
      </c>
      <c r="AD79" s="37">
        <v>7336.75</v>
      </c>
      <c r="AE79" s="37">
        <v>7331.13</v>
      </c>
      <c r="AF79" s="37">
        <v>7338.35</v>
      </c>
      <c r="AG79" s="37">
        <v>7350.15</v>
      </c>
      <c r="AH79" s="37">
        <v>7377.76</v>
      </c>
      <c r="AI79" s="37">
        <v>7365.66</v>
      </c>
      <c r="AJ79" s="37">
        <v>7310.09</v>
      </c>
      <c r="AK79" s="37">
        <v>7288.81</v>
      </c>
      <c r="AL79" s="37">
        <v>7205.06</v>
      </c>
      <c r="AM79" s="37">
        <v>7236.98</v>
      </c>
      <c r="AN79" s="37">
        <v>7166.84</v>
      </c>
      <c r="AO79" s="38">
        <f t="shared" si="19"/>
        <v>6.9444444444444441E-3</v>
      </c>
      <c r="AP79" s="38">
        <f t="shared" si="19"/>
        <v>-6.8965517241379309E-3</v>
      </c>
      <c r="AQ79" s="38">
        <f t="shared" si="19"/>
        <v>1.3888888888888888E-2</v>
      </c>
      <c r="AR79" s="38">
        <f t="shared" si="17"/>
        <v>2.7397260273972601E-2</v>
      </c>
      <c r="AS79" s="38">
        <f t="shared" si="17"/>
        <v>0</v>
      </c>
      <c r="AT79" s="38">
        <f t="shared" si="17"/>
        <v>-1.3333333333333334E-2</v>
      </c>
      <c r="AU79" s="38">
        <f t="shared" si="15"/>
        <v>2.0689655172413793E-2</v>
      </c>
      <c r="AV79" s="38">
        <f t="shared" si="15"/>
        <v>0</v>
      </c>
      <c r="AW79" s="38">
        <f t="shared" si="15"/>
        <v>2.1126760563380281E-2</v>
      </c>
      <c r="AX79" s="38">
        <f t="shared" si="15"/>
        <v>-2.0689655172413793E-2</v>
      </c>
      <c r="AY79" s="38">
        <f t="shared" si="15"/>
        <v>-1.3605442176870748E-2</v>
      </c>
      <c r="AZ79" s="39">
        <f t="shared" si="23"/>
        <v>3.5522026936344195E-2</v>
      </c>
      <c r="BA79" s="38">
        <f t="shared" si="18"/>
        <v>4.6970537285431855E-3</v>
      </c>
      <c r="BB79" s="38">
        <f t="shared" si="18"/>
        <v>-7.6600674685656331E-4</v>
      </c>
      <c r="BC79" s="38">
        <f t="shared" si="18"/>
        <v>9.8484135460703251E-4</v>
      </c>
      <c r="BD79" s="38">
        <f t="shared" si="18"/>
        <v>1.607990897136178E-3</v>
      </c>
      <c r="BE79" s="38">
        <f t="shared" si="18"/>
        <v>3.7563859240968664E-3</v>
      </c>
      <c r="BF79" s="38">
        <f t="shared" si="18"/>
        <v>-1.6400641929258154E-3</v>
      </c>
      <c r="BG79" s="38">
        <f t="shared" si="16"/>
        <v>7.6018215917997871E-3</v>
      </c>
      <c r="BH79" s="38">
        <f t="shared" si="16"/>
        <v>2.9195437938428557E-3</v>
      </c>
      <c r="BI79" s="38">
        <f t="shared" si="16"/>
        <v>1.1623775513319804E-2</v>
      </c>
      <c r="BJ79" s="38">
        <f t="shared" si="16"/>
        <v>-4.4106795928687331E-3</v>
      </c>
      <c r="BK79" s="38">
        <f t="shared" si="16"/>
        <v>9.7867400416361203E-3</v>
      </c>
      <c r="BL79" s="39">
        <f t="shared" si="24"/>
        <v>3.6161402312330719E-2</v>
      </c>
      <c r="BM79" s="40">
        <f t="shared" si="25"/>
        <v>-6.3937537598652422E-4</v>
      </c>
      <c r="BN79" s="41">
        <v>25.97</v>
      </c>
      <c r="BO79" s="41"/>
      <c r="BP79" s="42">
        <f>(BN79-BN78)/BN78</f>
        <v>0.35260416666666666</v>
      </c>
      <c r="BQ79" s="52">
        <f t="shared" si="26"/>
        <v>-0.18800791834844038</v>
      </c>
      <c r="BR79" s="43">
        <v>3</v>
      </c>
      <c r="BS79" s="43">
        <v>5</v>
      </c>
      <c r="BT79" s="43">
        <v>100</v>
      </c>
      <c r="BU79" s="54">
        <f t="shared" si="27"/>
        <v>60</v>
      </c>
    </row>
    <row r="80" spans="1:73" x14ac:dyDescent="0.25">
      <c r="A80" s="44">
        <v>26</v>
      </c>
      <c r="B80" s="44" t="s">
        <v>88</v>
      </c>
      <c r="C80" s="44" t="s">
        <v>89</v>
      </c>
      <c r="D80" s="31">
        <v>2021</v>
      </c>
      <c r="E80" s="34">
        <v>1413685000000</v>
      </c>
      <c r="F80" s="34">
        <v>0</v>
      </c>
      <c r="G80" s="34">
        <v>0</v>
      </c>
      <c r="H80" s="34">
        <v>14774000000</v>
      </c>
      <c r="I80" s="34">
        <v>1774117000000</v>
      </c>
      <c r="J80" s="34">
        <v>9751365000000</v>
      </c>
      <c r="K80" s="35">
        <f t="shared" si="20"/>
        <v>345658000000</v>
      </c>
      <c r="L80" s="52">
        <f t="shared" si="21"/>
        <v>3.5447139964507532E-2</v>
      </c>
      <c r="M80" s="35">
        <v>5154666000000</v>
      </c>
      <c r="N80" s="34">
        <v>9751365000000</v>
      </c>
      <c r="O80" s="52">
        <f t="shared" si="22"/>
        <v>0.52860968695151911</v>
      </c>
      <c r="P80" s="36">
        <v>44648</v>
      </c>
      <c r="Q80" s="37">
        <v>2080</v>
      </c>
      <c r="R80" s="37">
        <v>2050</v>
      </c>
      <c r="S80" s="37">
        <v>2090</v>
      </c>
      <c r="T80" s="37">
        <v>2090</v>
      </c>
      <c r="U80" s="37">
        <v>2110</v>
      </c>
      <c r="V80" s="37">
        <v>2100</v>
      </c>
      <c r="W80" s="37">
        <v>2100</v>
      </c>
      <c r="X80" s="37">
        <v>2190</v>
      </c>
      <c r="Y80" s="37">
        <v>2280</v>
      </c>
      <c r="Z80" s="37">
        <v>2250</v>
      </c>
      <c r="AA80" s="37">
        <v>2250</v>
      </c>
      <c r="AB80" s="37">
        <v>2220</v>
      </c>
      <c r="AC80" s="37">
        <v>6954.96</v>
      </c>
      <c r="AD80" s="37">
        <v>6955.18</v>
      </c>
      <c r="AE80" s="37">
        <v>7000.82</v>
      </c>
      <c r="AF80" s="37">
        <v>6996.12</v>
      </c>
      <c r="AG80" s="37">
        <v>7049.69</v>
      </c>
      <c r="AH80" s="37">
        <v>7002.53</v>
      </c>
      <c r="AI80" s="37">
        <v>7049.6</v>
      </c>
      <c r="AJ80" s="37">
        <v>7011.69</v>
      </c>
      <c r="AK80" s="37">
        <v>7053.19</v>
      </c>
      <c r="AL80" s="37">
        <v>7071.44</v>
      </c>
      <c r="AM80" s="37">
        <v>7078.76</v>
      </c>
      <c r="AN80" s="37">
        <v>7116.22</v>
      </c>
      <c r="AO80" s="38">
        <f t="shared" si="19"/>
        <v>-1.4423076923076924E-2</v>
      </c>
      <c r="AP80" s="38">
        <f t="shared" si="19"/>
        <v>1.9512195121951219E-2</v>
      </c>
      <c r="AQ80" s="38">
        <f t="shared" si="19"/>
        <v>0</v>
      </c>
      <c r="AR80" s="38">
        <f t="shared" si="17"/>
        <v>9.5693779904306216E-3</v>
      </c>
      <c r="AS80" s="38">
        <f t="shared" si="17"/>
        <v>-4.7393364928909956E-3</v>
      </c>
      <c r="AT80" s="38">
        <f t="shared" si="17"/>
        <v>0</v>
      </c>
      <c r="AU80" s="38">
        <f t="shared" si="15"/>
        <v>-4.1095890410958902E-2</v>
      </c>
      <c r="AV80" s="38">
        <f t="shared" si="15"/>
        <v>-3.9473684210526314E-2</v>
      </c>
      <c r="AW80" s="38">
        <f t="shared" si="15"/>
        <v>1.3333333333333334E-2</v>
      </c>
      <c r="AX80" s="38">
        <f t="shared" si="15"/>
        <v>0</v>
      </c>
      <c r="AY80" s="38">
        <f t="shared" si="15"/>
        <v>1.3513513513513514E-2</v>
      </c>
      <c r="AZ80" s="39">
        <f t="shared" si="23"/>
        <v>-4.3803568078224442E-2</v>
      </c>
      <c r="BA80" s="38">
        <f t="shared" si="18"/>
        <v>3.1632101406802434E-5</v>
      </c>
      <c r="BB80" s="38">
        <f t="shared" si="18"/>
        <v>6.562015648768172E-3</v>
      </c>
      <c r="BC80" s="38">
        <f t="shared" si="18"/>
        <v>-6.7134992757988607E-4</v>
      </c>
      <c r="BD80" s="38">
        <f t="shared" si="18"/>
        <v>7.6571013647564233E-3</v>
      </c>
      <c r="BE80" s="38">
        <f t="shared" si="18"/>
        <v>-6.6896558572078855E-3</v>
      </c>
      <c r="BF80" s="38">
        <f t="shared" si="18"/>
        <v>6.7218562433864074E-3</v>
      </c>
      <c r="BG80" s="38">
        <f t="shared" si="16"/>
        <v>5.4066851215613873E-3</v>
      </c>
      <c r="BH80" s="38">
        <f t="shared" si="16"/>
        <v>-5.883862479246979E-3</v>
      </c>
      <c r="BI80" s="38">
        <f t="shared" si="16"/>
        <v>-2.580803909811863E-3</v>
      </c>
      <c r="BJ80" s="38">
        <f t="shared" si="16"/>
        <v>-1.0340794150388794E-3</v>
      </c>
      <c r="BK80" s="38">
        <f t="shared" si="16"/>
        <v>-5.2640306229992939E-3</v>
      </c>
      <c r="BL80" s="39">
        <f t="shared" si="24"/>
        <v>4.255508267994406E-3</v>
      </c>
      <c r="BM80" s="40">
        <f t="shared" si="25"/>
        <v>-4.8059076346218851E-2</v>
      </c>
      <c r="BN80" s="41">
        <v>441</v>
      </c>
      <c r="BO80" s="41">
        <v>-111</v>
      </c>
      <c r="BP80" s="42">
        <f>(BN80-BO80)/BO80</f>
        <v>-4.9729729729729728</v>
      </c>
      <c r="BQ80" s="52">
        <f t="shared" si="26"/>
        <v>2.2866015352228791E-2</v>
      </c>
      <c r="BR80" s="43">
        <v>2</v>
      </c>
      <c r="BS80" s="43">
        <v>4</v>
      </c>
      <c r="BT80" s="43">
        <v>100</v>
      </c>
      <c r="BU80" s="54">
        <f t="shared" si="27"/>
        <v>50</v>
      </c>
    </row>
    <row r="81" spans="1:73" x14ac:dyDescent="0.25">
      <c r="A81" s="44"/>
      <c r="B81" s="44"/>
      <c r="C81" s="44"/>
      <c r="D81" s="45">
        <v>2022</v>
      </c>
      <c r="E81" s="34">
        <v>1619067000000</v>
      </c>
      <c r="F81" s="34">
        <v>0</v>
      </c>
      <c r="G81" s="34">
        <v>0</v>
      </c>
      <c r="H81" s="34">
        <v>15184000000</v>
      </c>
      <c r="I81" s="34">
        <v>1253955000000</v>
      </c>
      <c r="J81" s="34">
        <v>10243238000000</v>
      </c>
      <c r="K81" s="35">
        <f t="shared" si="20"/>
        <v>-380296000000</v>
      </c>
      <c r="L81" s="52">
        <f t="shared" si="21"/>
        <v>-3.7126541431527806E-2</v>
      </c>
      <c r="M81" s="35">
        <v>5013127000000</v>
      </c>
      <c r="N81" s="34">
        <v>10243238000000</v>
      </c>
      <c r="O81" s="52">
        <f t="shared" si="22"/>
        <v>0.48940842729613426</v>
      </c>
      <c r="P81" s="36">
        <v>45015</v>
      </c>
      <c r="Q81" s="37">
        <v>2100</v>
      </c>
      <c r="R81" s="37">
        <v>2100</v>
      </c>
      <c r="S81" s="37">
        <v>2080</v>
      </c>
      <c r="T81" s="37">
        <v>2150</v>
      </c>
      <c r="U81" s="37">
        <v>2150</v>
      </c>
      <c r="V81" s="37">
        <v>2150</v>
      </c>
      <c r="W81" s="37">
        <v>2150</v>
      </c>
      <c r="X81" s="37">
        <v>2160</v>
      </c>
      <c r="Y81" s="37">
        <v>2160</v>
      </c>
      <c r="Z81" s="37">
        <v>2150</v>
      </c>
      <c r="AA81" s="37">
        <v>2160</v>
      </c>
      <c r="AB81" s="37">
        <v>2160</v>
      </c>
      <c r="AC81" s="37">
        <v>6612.49</v>
      </c>
      <c r="AD81" s="37">
        <v>6691.61</v>
      </c>
      <c r="AE81" s="37">
        <v>6762.25</v>
      </c>
      <c r="AF81" s="37">
        <v>6708.93</v>
      </c>
      <c r="AG81" s="37">
        <v>6760.33</v>
      </c>
      <c r="AH81" s="37">
        <v>6839.44</v>
      </c>
      <c r="AI81" s="37">
        <v>6808.95</v>
      </c>
      <c r="AJ81" s="37">
        <v>6805.28</v>
      </c>
      <c r="AK81" s="37">
        <v>6827.17</v>
      </c>
      <c r="AL81" s="37">
        <v>6833.18</v>
      </c>
      <c r="AM81" s="37">
        <v>6819.67</v>
      </c>
      <c r="AN81" s="37">
        <v>6792.77</v>
      </c>
      <c r="AO81" s="38">
        <f t="shared" si="19"/>
        <v>0</v>
      </c>
      <c r="AP81" s="38">
        <f t="shared" si="19"/>
        <v>-9.5238095238095247E-3</v>
      </c>
      <c r="AQ81" s="38">
        <f t="shared" si="19"/>
        <v>3.3653846153846152E-2</v>
      </c>
      <c r="AR81" s="38">
        <f t="shared" si="17"/>
        <v>0</v>
      </c>
      <c r="AS81" s="38">
        <f t="shared" si="17"/>
        <v>0</v>
      </c>
      <c r="AT81" s="38">
        <f t="shared" si="17"/>
        <v>0</v>
      </c>
      <c r="AU81" s="38">
        <f t="shared" si="15"/>
        <v>-4.6296296296296294E-3</v>
      </c>
      <c r="AV81" s="38">
        <f t="shared" si="15"/>
        <v>0</v>
      </c>
      <c r="AW81" s="38">
        <f t="shared" si="15"/>
        <v>4.6511627906976744E-3</v>
      </c>
      <c r="AX81" s="38">
        <f t="shared" si="15"/>
        <v>-4.6296296296296294E-3</v>
      </c>
      <c r="AY81" s="38">
        <f t="shared" si="15"/>
        <v>0</v>
      </c>
      <c r="AZ81" s="39">
        <f t="shared" si="23"/>
        <v>1.9521940161475043E-2</v>
      </c>
      <c r="BA81" s="38">
        <f t="shared" si="18"/>
        <v>1.1965235486178413E-2</v>
      </c>
      <c r="BB81" s="38">
        <f t="shared" si="18"/>
        <v>1.0556502844606953E-2</v>
      </c>
      <c r="BC81" s="38">
        <f t="shared" si="18"/>
        <v>-7.8849495360271676E-3</v>
      </c>
      <c r="BD81" s="38">
        <f t="shared" si="18"/>
        <v>7.6614303622186599E-3</v>
      </c>
      <c r="BE81" s="38">
        <f t="shared" si="18"/>
        <v>1.1702091465949098E-2</v>
      </c>
      <c r="BF81" s="38">
        <f t="shared" si="18"/>
        <v>-4.4579673189617548E-3</v>
      </c>
      <c r="BG81" s="38">
        <f t="shared" si="16"/>
        <v>5.3928714174877055E-4</v>
      </c>
      <c r="BH81" s="38">
        <f t="shared" si="16"/>
        <v>-3.206306566263961E-3</v>
      </c>
      <c r="BI81" s="38">
        <f t="shared" si="16"/>
        <v>-8.7953193096043398E-4</v>
      </c>
      <c r="BJ81" s="38">
        <f t="shared" si="16"/>
        <v>1.9810342729193963E-3</v>
      </c>
      <c r="BK81" s="38">
        <f t="shared" si="16"/>
        <v>3.9600928634415172E-3</v>
      </c>
      <c r="BL81" s="39">
        <f t="shared" si="24"/>
        <v>3.193691908484949E-2</v>
      </c>
      <c r="BM81" s="40">
        <f t="shared" si="25"/>
        <v>-1.2414978923374446E-2</v>
      </c>
      <c r="BN81" s="41">
        <v>577</v>
      </c>
      <c r="BO81" s="41"/>
      <c r="BP81" s="42">
        <f>(BN81-BN80)/BN80</f>
        <v>0.30839002267573695</v>
      </c>
      <c r="BQ81" s="52">
        <f t="shared" si="26"/>
        <v>-0.25314690224417741</v>
      </c>
      <c r="BR81" s="43">
        <v>2</v>
      </c>
      <c r="BS81" s="43">
        <v>3</v>
      </c>
      <c r="BT81" s="43">
        <v>100</v>
      </c>
      <c r="BU81" s="54">
        <f t="shared" si="27"/>
        <v>66.666666666666657</v>
      </c>
    </row>
    <row r="82" spans="1:73" x14ac:dyDescent="0.25">
      <c r="A82" s="44"/>
      <c r="B82" s="44"/>
      <c r="C82" s="44"/>
      <c r="D82" s="46">
        <v>2023</v>
      </c>
      <c r="E82" s="34">
        <v>936568000000</v>
      </c>
      <c r="F82" s="34">
        <v>0</v>
      </c>
      <c r="G82" s="34">
        <v>0</v>
      </c>
      <c r="H82" s="34">
        <v>15738000000</v>
      </c>
      <c r="I82" s="34">
        <v>1422899000000</v>
      </c>
      <c r="J82" s="34">
        <v>10067533000000</v>
      </c>
      <c r="K82" s="35">
        <f t="shared" si="20"/>
        <v>470593000000</v>
      </c>
      <c r="L82" s="52">
        <f t="shared" si="21"/>
        <v>4.674362626871946E-2</v>
      </c>
      <c r="M82" s="35">
        <v>4555126000000</v>
      </c>
      <c r="N82" s="34">
        <v>10067533000000</v>
      </c>
      <c r="O82" s="52">
        <f t="shared" si="22"/>
        <v>0.45245702199337218</v>
      </c>
      <c r="P82" s="36">
        <v>45377</v>
      </c>
      <c r="Q82" s="37">
        <v>1995</v>
      </c>
      <c r="R82" s="37">
        <v>1995</v>
      </c>
      <c r="S82" s="37">
        <v>2000</v>
      </c>
      <c r="T82" s="37">
        <v>1990</v>
      </c>
      <c r="U82" s="37">
        <v>2000</v>
      </c>
      <c r="V82" s="37">
        <v>1995</v>
      </c>
      <c r="W82" s="37">
        <v>2010</v>
      </c>
      <c r="X82" s="37">
        <v>1980</v>
      </c>
      <c r="Y82" s="37">
        <v>2010</v>
      </c>
      <c r="Z82" s="37">
        <v>2010</v>
      </c>
      <c r="AA82" s="37">
        <v>2010</v>
      </c>
      <c r="AB82" s="37">
        <v>2020</v>
      </c>
      <c r="AC82" s="37">
        <v>7302.45</v>
      </c>
      <c r="AD82" s="37">
        <v>7336.75</v>
      </c>
      <c r="AE82" s="37">
        <v>7331.13</v>
      </c>
      <c r="AF82" s="37">
        <v>7338.35</v>
      </c>
      <c r="AG82" s="37">
        <v>7350.15</v>
      </c>
      <c r="AH82" s="37">
        <v>7377.76</v>
      </c>
      <c r="AI82" s="37">
        <v>7365.66</v>
      </c>
      <c r="AJ82" s="37">
        <v>7310.09</v>
      </c>
      <c r="AK82" s="37">
        <v>7288.81</v>
      </c>
      <c r="AL82" s="37">
        <v>7205.06</v>
      </c>
      <c r="AM82" s="37">
        <v>7236.98</v>
      </c>
      <c r="AN82" s="37">
        <v>7166.84</v>
      </c>
      <c r="AO82" s="38">
        <f t="shared" si="19"/>
        <v>0</v>
      </c>
      <c r="AP82" s="38">
        <f t="shared" si="19"/>
        <v>2.5062656641604009E-3</v>
      </c>
      <c r="AQ82" s="38">
        <f t="shared" si="19"/>
        <v>-5.0000000000000001E-3</v>
      </c>
      <c r="AR82" s="38">
        <f t="shared" si="17"/>
        <v>5.0251256281407036E-3</v>
      </c>
      <c r="AS82" s="38">
        <f t="shared" si="17"/>
        <v>-2.5000000000000001E-3</v>
      </c>
      <c r="AT82" s="38">
        <f t="shared" si="17"/>
        <v>7.5187969924812026E-3</v>
      </c>
      <c r="AU82" s="38">
        <f t="shared" si="15"/>
        <v>1.5151515151515152E-2</v>
      </c>
      <c r="AV82" s="38">
        <f t="shared" si="15"/>
        <v>-1.4925373134328358E-2</v>
      </c>
      <c r="AW82" s="38">
        <f t="shared" si="15"/>
        <v>0</v>
      </c>
      <c r="AX82" s="38">
        <f t="shared" si="15"/>
        <v>0</v>
      </c>
      <c r="AY82" s="38">
        <f t="shared" si="15"/>
        <v>-4.9504950495049506E-3</v>
      </c>
      <c r="AZ82" s="39">
        <f t="shared" si="23"/>
        <v>2.8258352524641516E-3</v>
      </c>
      <c r="BA82" s="38">
        <f t="shared" si="18"/>
        <v>4.6970537285431855E-3</v>
      </c>
      <c r="BB82" s="38">
        <f t="shared" si="18"/>
        <v>-7.6600674685656331E-4</v>
      </c>
      <c r="BC82" s="38">
        <f t="shared" si="18"/>
        <v>9.8484135460703251E-4</v>
      </c>
      <c r="BD82" s="38">
        <f t="shared" si="18"/>
        <v>1.607990897136178E-3</v>
      </c>
      <c r="BE82" s="38">
        <f t="shared" si="18"/>
        <v>3.7563859240968664E-3</v>
      </c>
      <c r="BF82" s="38">
        <f t="shared" si="18"/>
        <v>-1.6400641929258154E-3</v>
      </c>
      <c r="BG82" s="38">
        <f t="shared" si="16"/>
        <v>7.6018215917997871E-3</v>
      </c>
      <c r="BH82" s="38">
        <f t="shared" si="16"/>
        <v>2.9195437938428557E-3</v>
      </c>
      <c r="BI82" s="38">
        <f t="shared" si="16"/>
        <v>1.1623775513319804E-2</v>
      </c>
      <c r="BJ82" s="38">
        <f t="shared" si="16"/>
        <v>-4.4106795928687331E-3</v>
      </c>
      <c r="BK82" s="38">
        <f t="shared" si="16"/>
        <v>9.7867400416361203E-3</v>
      </c>
      <c r="BL82" s="39">
        <f t="shared" si="24"/>
        <v>3.6161402312330719E-2</v>
      </c>
      <c r="BM82" s="40">
        <f t="shared" si="25"/>
        <v>-3.3335567059866567E-2</v>
      </c>
      <c r="BN82" s="41">
        <v>266</v>
      </c>
      <c r="BO82" s="41"/>
      <c r="BP82" s="42">
        <f>(BN82-BN81)/BN81</f>
        <v>-0.53899480069324091</v>
      </c>
      <c r="BQ82" s="52">
        <f t="shared" si="26"/>
        <v>0.18365402956123156</v>
      </c>
      <c r="BR82" s="43">
        <v>2</v>
      </c>
      <c r="BS82" s="43">
        <v>3</v>
      </c>
      <c r="BT82" s="43">
        <v>100</v>
      </c>
      <c r="BU82" s="54">
        <f t="shared" si="27"/>
        <v>66.666666666666657</v>
      </c>
    </row>
    <row r="83" spans="1:73" x14ac:dyDescent="0.25">
      <c r="A83" s="44">
        <v>27</v>
      </c>
      <c r="B83" s="44" t="s">
        <v>90</v>
      </c>
      <c r="C83" s="44" t="s">
        <v>91</v>
      </c>
      <c r="D83" s="31">
        <v>2021</v>
      </c>
      <c r="E83" s="34">
        <v>2920834000000</v>
      </c>
      <c r="F83" s="34">
        <v>0</v>
      </c>
      <c r="G83" s="34">
        <v>0</v>
      </c>
      <c r="H83" s="34">
        <v>65401000000</v>
      </c>
      <c r="I83" s="34">
        <v>3709985000000</v>
      </c>
      <c r="J83" s="34">
        <v>35964101000000</v>
      </c>
      <c r="K83" s="35">
        <f t="shared" si="20"/>
        <v>723750000000</v>
      </c>
      <c r="L83" s="52">
        <f t="shared" si="21"/>
        <v>2.0124234441450378E-2</v>
      </c>
      <c r="M83" s="35">
        <v>16111943000000</v>
      </c>
      <c r="N83" s="34">
        <v>35964101000000</v>
      </c>
      <c r="O83" s="52">
        <f t="shared" si="22"/>
        <v>0.44800071604737179</v>
      </c>
      <c r="P83" s="36">
        <v>44613</v>
      </c>
      <c r="Q83" s="37">
        <v>476</v>
      </c>
      <c r="R83" s="37">
        <v>484</v>
      </c>
      <c r="S83" s="37">
        <v>490</v>
      </c>
      <c r="T83" s="37">
        <v>484</v>
      </c>
      <c r="U83" s="37">
        <v>482</v>
      </c>
      <c r="V83" s="37">
        <v>492</v>
      </c>
      <c r="W83" s="37">
        <v>486</v>
      </c>
      <c r="X83" s="37">
        <v>482</v>
      </c>
      <c r="Y83" s="37">
        <v>490</v>
      </c>
      <c r="Z83" s="37">
        <v>490</v>
      </c>
      <c r="AA83" s="37">
        <v>496</v>
      </c>
      <c r="AB83" s="37">
        <v>505</v>
      </c>
      <c r="AC83" s="37">
        <v>6815.61</v>
      </c>
      <c r="AD83" s="37">
        <v>6734.49</v>
      </c>
      <c r="AE83" s="37">
        <v>6807.5</v>
      </c>
      <c r="AF83" s="37">
        <v>6850.2</v>
      </c>
      <c r="AG83" s="37">
        <v>6835.12</v>
      </c>
      <c r="AH83" s="37">
        <v>6892.82</v>
      </c>
      <c r="AI83" s="37">
        <v>6902.96</v>
      </c>
      <c r="AJ83" s="37">
        <v>6861.99</v>
      </c>
      <c r="AK83" s="37">
        <v>6920.06</v>
      </c>
      <c r="AL83" s="37">
        <v>6817.82</v>
      </c>
      <c r="AM83" s="37">
        <v>6888.17</v>
      </c>
      <c r="AN83" s="37">
        <v>6921.44</v>
      </c>
      <c r="AO83" s="38">
        <f t="shared" si="19"/>
        <v>1.680672268907563E-2</v>
      </c>
      <c r="AP83" s="38">
        <f t="shared" si="19"/>
        <v>1.2396694214876033E-2</v>
      </c>
      <c r="AQ83" s="38">
        <f t="shared" si="19"/>
        <v>-1.2244897959183673E-2</v>
      </c>
      <c r="AR83" s="38">
        <f t="shared" si="17"/>
        <v>-4.1322314049586778E-3</v>
      </c>
      <c r="AS83" s="38">
        <f t="shared" si="17"/>
        <v>2.0746887966804978E-2</v>
      </c>
      <c r="AT83" s="38">
        <f t="shared" si="17"/>
        <v>-1.2195121951219513E-2</v>
      </c>
      <c r="AU83" s="38">
        <f t="shared" si="15"/>
        <v>8.2987551867219917E-3</v>
      </c>
      <c r="AV83" s="38">
        <f t="shared" si="15"/>
        <v>-1.6326530612244899E-2</v>
      </c>
      <c r="AW83" s="38">
        <f t="shared" si="15"/>
        <v>0</v>
      </c>
      <c r="AX83" s="38">
        <f t="shared" si="15"/>
        <v>-1.2096774193548387E-2</v>
      </c>
      <c r="AY83" s="38">
        <f t="shared" si="15"/>
        <v>-1.782178217821782E-2</v>
      </c>
      <c r="AZ83" s="39">
        <f t="shared" si="23"/>
        <v>-1.6568278241894337E-2</v>
      </c>
      <c r="BA83" s="38">
        <f t="shared" si="18"/>
        <v>-1.1902089468147369E-2</v>
      </c>
      <c r="BB83" s="38">
        <f t="shared" si="18"/>
        <v>1.0841206980781058E-2</v>
      </c>
      <c r="BC83" s="38">
        <f t="shared" si="18"/>
        <v>6.2724935732647548E-3</v>
      </c>
      <c r="BD83" s="38">
        <f t="shared" si="18"/>
        <v>-2.2013955796910934E-3</v>
      </c>
      <c r="BE83" s="38">
        <f t="shared" si="18"/>
        <v>8.4416952445604196E-3</v>
      </c>
      <c r="BF83" s="38">
        <f t="shared" si="18"/>
        <v>1.4710960100510861E-3</v>
      </c>
      <c r="BG83" s="38">
        <f t="shared" si="16"/>
        <v>5.9705712191361771E-3</v>
      </c>
      <c r="BH83" s="38">
        <f t="shared" si="16"/>
        <v>-8.3915457380428233E-3</v>
      </c>
      <c r="BI83" s="38">
        <f t="shared" si="16"/>
        <v>1.4995995787509892E-2</v>
      </c>
      <c r="BJ83" s="38">
        <f t="shared" si="16"/>
        <v>-1.0213162567126009E-2</v>
      </c>
      <c r="BK83" s="38">
        <f t="shared" si="16"/>
        <v>-4.8068032085808055E-3</v>
      </c>
      <c r="BL83" s="39">
        <f t="shared" si="24"/>
        <v>1.0478062253715288E-2</v>
      </c>
      <c r="BM83" s="40">
        <f t="shared" si="25"/>
        <v>-2.7046340495609625E-2</v>
      </c>
      <c r="BN83" s="41">
        <v>64</v>
      </c>
      <c r="BO83" s="41">
        <v>15</v>
      </c>
      <c r="BP83" s="42">
        <f>(BN83-BO83)/BO83</f>
        <v>3.2666666666666666</v>
      </c>
      <c r="BQ83" s="52">
        <f t="shared" si="26"/>
        <v>-2.8377349131309071E-2</v>
      </c>
      <c r="BR83" s="43">
        <v>2</v>
      </c>
      <c r="BS83" s="43">
        <v>6</v>
      </c>
      <c r="BT83" s="43">
        <v>100</v>
      </c>
      <c r="BU83" s="54">
        <f t="shared" si="27"/>
        <v>33.333333333333329</v>
      </c>
    </row>
    <row r="84" spans="1:73" x14ac:dyDescent="0.25">
      <c r="A84" s="44"/>
      <c r="B84" s="44"/>
      <c r="C84" s="44"/>
      <c r="D84" s="45">
        <v>2022</v>
      </c>
      <c r="E84" s="34">
        <v>2920384000000</v>
      </c>
      <c r="F84" s="34">
        <v>0</v>
      </c>
      <c r="G84" s="34">
        <v>0</v>
      </c>
      <c r="H84" s="34">
        <v>68815000000</v>
      </c>
      <c r="I84" s="34">
        <v>3595585000000</v>
      </c>
      <c r="J84" s="34">
        <v>36113081000000</v>
      </c>
      <c r="K84" s="35">
        <f t="shared" si="20"/>
        <v>606386000000</v>
      </c>
      <c r="L84" s="52">
        <f t="shared" si="21"/>
        <v>1.6791311713337337E-2</v>
      </c>
      <c r="M84" s="35">
        <v>14945799000000</v>
      </c>
      <c r="N84" s="34">
        <v>36113081000000</v>
      </c>
      <c r="O84" s="52">
        <f t="shared" si="22"/>
        <v>0.41386108817466999</v>
      </c>
      <c r="P84" s="36">
        <v>44981</v>
      </c>
      <c r="Q84" s="37">
        <v>420</v>
      </c>
      <c r="R84" s="37">
        <v>416</v>
      </c>
      <c r="S84" s="37">
        <v>420</v>
      </c>
      <c r="T84" s="37">
        <v>420</v>
      </c>
      <c r="U84" s="37">
        <v>420</v>
      </c>
      <c r="V84" s="37">
        <v>422</v>
      </c>
      <c r="W84" s="37">
        <v>430</v>
      </c>
      <c r="X84" s="37">
        <v>430</v>
      </c>
      <c r="Y84" s="37">
        <v>426</v>
      </c>
      <c r="Z84" s="37">
        <v>426</v>
      </c>
      <c r="AA84" s="37">
        <v>418</v>
      </c>
      <c r="AB84" s="37">
        <v>422</v>
      </c>
      <c r="AC84" s="37">
        <v>6895.71</v>
      </c>
      <c r="AD84" s="37">
        <v>6894.72</v>
      </c>
      <c r="AE84" s="37">
        <v>6873.4</v>
      </c>
      <c r="AF84" s="37">
        <v>6809.97</v>
      </c>
      <c r="AG84" s="37">
        <v>6839.45</v>
      </c>
      <c r="AH84" s="37">
        <v>6839.58</v>
      </c>
      <c r="AI84" s="37">
        <v>6856.58</v>
      </c>
      <c r="AJ84" s="37">
        <v>6843.24</v>
      </c>
      <c r="AK84" s="37">
        <v>6844.94</v>
      </c>
      <c r="AL84" s="37">
        <v>6857.42</v>
      </c>
      <c r="AM84" s="37">
        <v>6813.64</v>
      </c>
      <c r="AN84" s="37">
        <v>6807</v>
      </c>
      <c r="AO84" s="38">
        <f t="shared" si="19"/>
        <v>-9.5238095238095247E-3</v>
      </c>
      <c r="AP84" s="38">
        <f t="shared" si="19"/>
        <v>9.6153846153846159E-3</v>
      </c>
      <c r="AQ84" s="38">
        <f t="shared" si="19"/>
        <v>0</v>
      </c>
      <c r="AR84" s="38">
        <f t="shared" si="17"/>
        <v>0</v>
      </c>
      <c r="AS84" s="38">
        <f t="shared" si="17"/>
        <v>4.7619047619047623E-3</v>
      </c>
      <c r="AT84" s="38">
        <f t="shared" si="17"/>
        <v>1.8957345971563982E-2</v>
      </c>
      <c r="AU84" s="38">
        <f t="shared" si="15"/>
        <v>0</v>
      </c>
      <c r="AV84" s="38">
        <f t="shared" si="15"/>
        <v>9.3896713615023476E-3</v>
      </c>
      <c r="AW84" s="38">
        <f t="shared" si="15"/>
        <v>0</v>
      </c>
      <c r="AX84" s="38">
        <f t="shared" si="15"/>
        <v>1.9138755980861243E-2</v>
      </c>
      <c r="AY84" s="38">
        <f t="shared" si="15"/>
        <v>-9.4786729857819912E-3</v>
      </c>
      <c r="AZ84" s="39">
        <f t="shared" si="23"/>
        <v>4.2860580181625432E-2</v>
      </c>
      <c r="BA84" s="38">
        <f t="shared" si="18"/>
        <v>-1.4356752241607924E-4</v>
      </c>
      <c r="BB84" s="38">
        <f t="shared" si="18"/>
        <v>-3.0922212939757695E-3</v>
      </c>
      <c r="BC84" s="38">
        <f t="shared" si="18"/>
        <v>-9.2283295021385898E-3</v>
      </c>
      <c r="BD84" s="38">
        <f t="shared" si="18"/>
        <v>4.3289471172412745E-3</v>
      </c>
      <c r="BE84" s="38">
        <f t="shared" si="18"/>
        <v>1.9007376324135587E-5</v>
      </c>
      <c r="BF84" s="38">
        <f t="shared" si="18"/>
        <v>2.4855327373903076E-3</v>
      </c>
      <c r="BG84" s="38">
        <f t="shared" si="16"/>
        <v>1.9493690123392057E-3</v>
      </c>
      <c r="BH84" s="38">
        <f t="shared" si="16"/>
        <v>-2.4835864156586007E-4</v>
      </c>
      <c r="BI84" s="38">
        <f t="shared" si="16"/>
        <v>-1.8199264446395981E-3</v>
      </c>
      <c r="BJ84" s="38">
        <f t="shared" si="16"/>
        <v>6.4253468043512342E-3</v>
      </c>
      <c r="BK84" s="38">
        <f t="shared" si="16"/>
        <v>9.7546643161456259E-4</v>
      </c>
      <c r="BL84" s="39">
        <f t="shared" si="24"/>
        <v>1.6512660745248236E-3</v>
      </c>
      <c r="BM84" s="40">
        <f t="shared" si="25"/>
        <v>4.120931410710061E-2</v>
      </c>
      <c r="BN84" s="41">
        <v>77</v>
      </c>
      <c r="BO84" s="41"/>
      <c r="BP84" s="42">
        <f>(BN84-BN83)/BN83</f>
        <v>0.203125</v>
      </c>
      <c r="BQ84" s="52">
        <f t="shared" si="26"/>
        <v>-0.12033814593427393</v>
      </c>
      <c r="BR84" s="43">
        <v>2</v>
      </c>
      <c r="BS84" s="43">
        <v>6</v>
      </c>
      <c r="BT84" s="43">
        <v>100</v>
      </c>
      <c r="BU84" s="54">
        <f t="shared" si="27"/>
        <v>33.333333333333329</v>
      </c>
    </row>
    <row r="85" spans="1:73" x14ac:dyDescent="0.25">
      <c r="A85" s="44"/>
      <c r="B85" s="44"/>
      <c r="C85" s="44"/>
      <c r="D85" s="46">
        <v>2023</v>
      </c>
      <c r="E85" s="34">
        <v>1930168000000</v>
      </c>
      <c r="F85" s="34">
        <v>0</v>
      </c>
      <c r="G85" s="34">
        <v>0</v>
      </c>
      <c r="H85" s="34">
        <v>58699000000</v>
      </c>
      <c r="I85" s="34">
        <v>3829754000000</v>
      </c>
      <c r="J85" s="34">
        <v>35012351000000</v>
      </c>
      <c r="K85" s="35">
        <f t="shared" si="20"/>
        <v>1840887000000</v>
      </c>
      <c r="L85" s="52">
        <f t="shared" si="21"/>
        <v>5.2578217326794192E-2</v>
      </c>
      <c r="M85" s="35">
        <v>13291426000000</v>
      </c>
      <c r="N85" s="34">
        <v>35012351000000</v>
      </c>
      <c r="O85" s="52">
        <f t="shared" si="22"/>
        <v>0.37962106572049387</v>
      </c>
      <c r="P85" s="36">
        <v>45349</v>
      </c>
      <c r="Q85" s="37">
        <v>360</v>
      </c>
      <c r="R85" s="37">
        <v>362</v>
      </c>
      <c r="S85" s="37">
        <v>362</v>
      </c>
      <c r="T85" s="37">
        <v>364</v>
      </c>
      <c r="U85" s="37">
        <v>360</v>
      </c>
      <c r="V85" s="37">
        <v>362</v>
      </c>
      <c r="W85" s="37">
        <v>360</v>
      </c>
      <c r="X85" s="37">
        <v>360</v>
      </c>
      <c r="Y85" s="37">
        <v>360</v>
      </c>
      <c r="Z85" s="37">
        <v>360</v>
      </c>
      <c r="AA85" s="37">
        <v>368</v>
      </c>
      <c r="AB85" s="37">
        <v>366</v>
      </c>
      <c r="AC85" s="37">
        <v>7296.7</v>
      </c>
      <c r="AD85" s="37">
        <v>7352.6</v>
      </c>
      <c r="AE85" s="37">
        <v>7349.02</v>
      </c>
      <c r="AF85" s="37">
        <v>7339.64</v>
      </c>
      <c r="AG85" s="37">
        <v>7295.1</v>
      </c>
      <c r="AH85" s="37">
        <v>7283.82</v>
      </c>
      <c r="AI85" s="37">
        <v>7285.32</v>
      </c>
      <c r="AJ85" s="37">
        <v>7328.64</v>
      </c>
      <c r="AK85" s="37">
        <v>7316.11</v>
      </c>
      <c r="AL85" s="37">
        <v>7311.91</v>
      </c>
      <c r="AM85" s="37">
        <v>7276.75</v>
      </c>
      <c r="AN85" s="37">
        <v>7247.46</v>
      </c>
      <c r="AO85" s="38">
        <f t="shared" si="19"/>
        <v>5.5555555555555558E-3</v>
      </c>
      <c r="AP85" s="38">
        <f t="shared" si="19"/>
        <v>0</v>
      </c>
      <c r="AQ85" s="38">
        <f t="shared" si="19"/>
        <v>5.5248618784530384E-3</v>
      </c>
      <c r="AR85" s="38">
        <f t="shared" si="17"/>
        <v>-1.098901098901099E-2</v>
      </c>
      <c r="AS85" s="38">
        <f t="shared" si="17"/>
        <v>5.5555555555555558E-3</v>
      </c>
      <c r="AT85" s="38">
        <f t="shared" si="17"/>
        <v>-5.5248618784530384E-3</v>
      </c>
      <c r="AU85" s="38">
        <f t="shared" si="15"/>
        <v>0</v>
      </c>
      <c r="AV85" s="38">
        <f t="shared" si="15"/>
        <v>0</v>
      </c>
      <c r="AW85" s="38">
        <f t="shared" si="15"/>
        <v>0</v>
      </c>
      <c r="AX85" s="38">
        <f t="shared" si="15"/>
        <v>-2.1739130434782608E-2</v>
      </c>
      <c r="AY85" s="38">
        <f t="shared" si="15"/>
        <v>5.4644808743169399E-3</v>
      </c>
      <c r="AZ85" s="39">
        <f t="shared" si="23"/>
        <v>-1.6152549438365547E-2</v>
      </c>
      <c r="BA85" s="38">
        <f t="shared" si="18"/>
        <v>7.6609974371977122E-3</v>
      </c>
      <c r="BB85" s="38">
        <f t="shared" si="18"/>
        <v>-4.8690259228027186E-4</v>
      </c>
      <c r="BC85" s="38">
        <f t="shared" si="18"/>
        <v>-1.2763606576115059E-3</v>
      </c>
      <c r="BD85" s="38">
        <f t="shared" si="18"/>
        <v>-6.068417524565232E-3</v>
      </c>
      <c r="BE85" s="38">
        <f t="shared" si="18"/>
        <v>-1.5462433688367061E-3</v>
      </c>
      <c r="BF85" s="38">
        <f t="shared" si="18"/>
        <v>2.0593589627420776E-4</v>
      </c>
      <c r="BG85" s="38">
        <f t="shared" si="16"/>
        <v>-5.9110558029867232E-3</v>
      </c>
      <c r="BH85" s="38">
        <f t="shared" si="16"/>
        <v>1.7126587763170121E-3</v>
      </c>
      <c r="BI85" s="38">
        <f t="shared" si="16"/>
        <v>5.7440531954028675E-4</v>
      </c>
      <c r="BJ85" s="38">
        <f t="shared" si="16"/>
        <v>4.8318273954718596E-3</v>
      </c>
      <c r="BK85" s="38">
        <f t="shared" si="16"/>
        <v>4.0414158891528846E-3</v>
      </c>
      <c r="BL85" s="39">
        <f t="shared" si="24"/>
        <v>3.7382607676735239E-3</v>
      </c>
      <c r="BM85" s="40">
        <f t="shared" si="25"/>
        <v>-1.989081020603907E-2</v>
      </c>
      <c r="BN85" s="41">
        <v>48</v>
      </c>
      <c r="BO85" s="41"/>
      <c r="BP85" s="42">
        <f>(BN85-BN84)/BN84</f>
        <v>-0.37662337662337664</v>
      </c>
      <c r="BQ85" s="52">
        <f t="shared" si="26"/>
        <v>0.22713356502982787</v>
      </c>
      <c r="BR85" s="43">
        <v>2</v>
      </c>
      <c r="BS85" s="43">
        <v>6</v>
      </c>
      <c r="BT85" s="43">
        <v>100</v>
      </c>
      <c r="BU85" s="54">
        <f t="shared" si="27"/>
        <v>33.333333333333329</v>
      </c>
    </row>
    <row r="86" spans="1:73" x14ac:dyDescent="0.25">
      <c r="A86" s="44">
        <v>28</v>
      </c>
      <c r="B86" s="44" t="s">
        <v>92</v>
      </c>
      <c r="C86" s="44" t="s">
        <v>93</v>
      </c>
      <c r="D86" s="31">
        <v>2021</v>
      </c>
      <c r="E86" s="34">
        <v>84814486135</v>
      </c>
      <c r="F86" s="34">
        <v>14254471085</v>
      </c>
      <c r="G86" s="34">
        <v>73650228</v>
      </c>
      <c r="H86" s="34">
        <f t="shared" si="28"/>
        <v>14328121313</v>
      </c>
      <c r="I86" s="34">
        <v>-44970462418</v>
      </c>
      <c r="J86" s="34">
        <v>1970428120056</v>
      </c>
      <c r="K86" s="35">
        <f t="shared" si="20"/>
        <v>-144113069866</v>
      </c>
      <c r="L86" s="52">
        <f t="shared" si="21"/>
        <v>-7.3137948245432197E-2</v>
      </c>
      <c r="M86" s="35">
        <v>977942627046</v>
      </c>
      <c r="N86" s="34">
        <v>1970428120056</v>
      </c>
      <c r="O86" s="52">
        <f t="shared" si="22"/>
        <v>0.49630971923919087</v>
      </c>
      <c r="P86" s="36">
        <v>44671</v>
      </c>
      <c r="Q86" s="37">
        <v>390</v>
      </c>
      <c r="R86" s="37">
        <v>418</v>
      </c>
      <c r="S86" s="37">
        <v>460</v>
      </c>
      <c r="T86" s="37">
        <v>428</v>
      </c>
      <c r="U86" s="37">
        <v>408</v>
      </c>
      <c r="V86" s="37">
        <v>398</v>
      </c>
      <c r="W86" s="37">
        <v>394</v>
      </c>
      <c r="X86" s="37">
        <v>392</v>
      </c>
      <c r="Y86" s="37">
        <v>388</v>
      </c>
      <c r="Z86" s="37">
        <v>382</v>
      </c>
      <c r="AA86" s="37">
        <v>376</v>
      </c>
      <c r="AB86" s="37">
        <v>396</v>
      </c>
      <c r="AC86" s="37">
        <v>7203.79</v>
      </c>
      <c r="AD86" s="37">
        <v>7214.78</v>
      </c>
      <c r="AE86" s="37">
        <v>7262.78</v>
      </c>
      <c r="AF86" s="37">
        <v>7235.53</v>
      </c>
      <c r="AG86" s="37">
        <v>7275.29</v>
      </c>
      <c r="AH86" s="37">
        <v>7199.23</v>
      </c>
      <c r="AI86" s="37">
        <v>7227.36</v>
      </c>
      <c r="AJ86" s="37">
        <v>7276.19</v>
      </c>
      <c r="AK86" s="37">
        <v>7225.61</v>
      </c>
      <c r="AL86" s="37">
        <v>7215.98</v>
      </c>
      <c r="AM86" s="37">
        <v>7232.15</v>
      </c>
      <c r="AN86" s="37">
        <v>7196.76</v>
      </c>
      <c r="AO86" s="38">
        <f t="shared" si="19"/>
        <v>7.179487179487179E-2</v>
      </c>
      <c r="AP86" s="38">
        <f t="shared" si="19"/>
        <v>0.10047846889952153</v>
      </c>
      <c r="AQ86" s="38">
        <f t="shared" si="19"/>
        <v>-6.9565217391304349E-2</v>
      </c>
      <c r="AR86" s="38">
        <f t="shared" si="17"/>
        <v>-4.6728971962616821E-2</v>
      </c>
      <c r="AS86" s="38">
        <f t="shared" si="17"/>
        <v>-2.4509803921568627E-2</v>
      </c>
      <c r="AT86" s="38">
        <f t="shared" si="17"/>
        <v>-1.0050251256281407E-2</v>
      </c>
      <c r="AU86" s="38">
        <f t="shared" si="15"/>
        <v>5.1020408163265302E-3</v>
      </c>
      <c r="AV86" s="38">
        <f t="shared" si="15"/>
        <v>1.0309278350515464E-2</v>
      </c>
      <c r="AW86" s="38">
        <f t="shared" si="15"/>
        <v>1.5706806282722512E-2</v>
      </c>
      <c r="AX86" s="38">
        <f t="shared" si="15"/>
        <v>1.5957446808510637E-2</v>
      </c>
      <c r="AY86" s="38">
        <f t="shared" si="15"/>
        <v>-5.0505050505050504E-2</v>
      </c>
      <c r="AZ86" s="39">
        <f t="shared" si="23"/>
        <v>1.7989617915646745E-2</v>
      </c>
      <c r="BA86" s="38">
        <f t="shared" si="18"/>
        <v>1.5255858374549761E-3</v>
      </c>
      <c r="BB86" s="38">
        <f t="shared" si="18"/>
        <v>6.6530095165756959E-3</v>
      </c>
      <c r="BC86" s="38">
        <f t="shared" si="18"/>
        <v>-3.7520068073106992E-3</v>
      </c>
      <c r="BD86" s="38">
        <f t="shared" si="18"/>
        <v>5.495105403474275E-3</v>
      </c>
      <c r="BE86" s="38">
        <f t="shared" si="18"/>
        <v>-1.0454566072280335E-2</v>
      </c>
      <c r="BF86" s="38">
        <f t="shared" si="18"/>
        <v>3.9073623151364952E-3</v>
      </c>
      <c r="BG86" s="38">
        <f t="shared" si="16"/>
        <v>-6.7109297585686923E-3</v>
      </c>
      <c r="BH86" s="38">
        <f t="shared" si="16"/>
        <v>7.000101029532445E-3</v>
      </c>
      <c r="BI86" s="38">
        <f t="shared" si="16"/>
        <v>1.3345380669015311E-3</v>
      </c>
      <c r="BJ86" s="38">
        <f t="shared" si="16"/>
        <v>-2.2358496436053004E-3</v>
      </c>
      <c r="BK86" s="38">
        <f t="shared" si="16"/>
        <v>4.9174906485695532E-3</v>
      </c>
      <c r="BL86" s="39">
        <f t="shared" si="24"/>
        <v>7.6798405358799431E-3</v>
      </c>
      <c r="BM86" s="40">
        <f t="shared" si="25"/>
        <v>1.0309777379766802E-2</v>
      </c>
      <c r="BN86" s="41">
        <v>17.11</v>
      </c>
      <c r="BO86" s="41">
        <v>5.99</v>
      </c>
      <c r="BP86" s="42">
        <f>(BN86-BO86)/BO86</f>
        <v>1.8564273789649415</v>
      </c>
      <c r="BQ86" s="52">
        <f t="shared" si="26"/>
        <v>-2.9811681968992528E-2</v>
      </c>
      <c r="BR86" s="43">
        <v>1</v>
      </c>
      <c r="BS86" s="43">
        <v>3</v>
      </c>
      <c r="BT86" s="43">
        <v>100</v>
      </c>
      <c r="BU86" s="54">
        <f t="shared" si="27"/>
        <v>33.333333333333329</v>
      </c>
    </row>
    <row r="87" spans="1:73" x14ac:dyDescent="0.25">
      <c r="A87" s="44"/>
      <c r="B87" s="44"/>
      <c r="C87" s="44"/>
      <c r="D87" s="45">
        <v>2022</v>
      </c>
      <c r="E87" s="34">
        <v>154981710643</v>
      </c>
      <c r="F87" s="34">
        <v>14332319576</v>
      </c>
      <c r="G87" s="34">
        <v>49343456</v>
      </c>
      <c r="H87" s="34">
        <f t="shared" si="28"/>
        <v>14381663032</v>
      </c>
      <c r="I87" s="34">
        <v>102191880734</v>
      </c>
      <c r="J87" s="34">
        <v>2042199577083</v>
      </c>
      <c r="K87" s="35">
        <f t="shared" si="20"/>
        <v>-67171492941</v>
      </c>
      <c r="L87" s="52">
        <f t="shared" si="21"/>
        <v>-3.2891737759022162E-2</v>
      </c>
      <c r="M87" s="35">
        <v>968233866594</v>
      </c>
      <c r="N87" s="34">
        <v>2042199577083</v>
      </c>
      <c r="O87" s="52">
        <f t="shared" si="22"/>
        <v>0.47411324410172895</v>
      </c>
      <c r="P87" s="36">
        <v>45014</v>
      </c>
      <c r="Q87" s="37">
        <v>380</v>
      </c>
      <c r="R87" s="37">
        <v>364</v>
      </c>
      <c r="S87" s="37">
        <v>368</v>
      </c>
      <c r="T87" s="37">
        <v>358</v>
      </c>
      <c r="U87" s="37">
        <v>364</v>
      </c>
      <c r="V87" s="37">
        <v>354</v>
      </c>
      <c r="W87" s="37">
        <v>374</v>
      </c>
      <c r="X87" s="37">
        <v>360</v>
      </c>
      <c r="Y87" s="37">
        <v>360</v>
      </c>
      <c r="Z87" s="37">
        <v>384</v>
      </c>
      <c r="AA87" s="37">
        <v>360</v>
      </c>
      <c r="AB87" s="37">
        <v>362</v>
      </c>
      <c r="AC87" s="37">
        <v>6678.24</v>
      </c>
      <c r="AD87" s="37">
        <v>6612.49</v>
      </c>
      <c r="AE87" s="37">
        <v>6691.61</v>
      </c>
      <c r="AF87" s="37">
        <v>6762.25</v>
      </c>
      <c r="AG87" s="37">
        <v>6708.93</v>
      </c>
      <c r="AH87" s="37">
        <v>6760.33</v>
      </c>
      <c r="AI87" s="37">
        <v>6839.44</v>
      </c>
      <c r="AJ87" s="37">
        <v>6808.95</v>
      </c>
      <c r="AK87" s="37">
        <v>6805.28</v>
      </c>
      <c r="AL87" s="37">
        <v>6827.17</v>
      </c>
      <c r="AM87" s="37">
        <v>6833.18</v>
      </c>
      <c r="AN87" s="37">
        <v>6819.67</v>
      </c>
      <c r="AO87" s="38">
        <f t="shared" si="19"/>
        <v>-4.2105263157894736E-2</v>
      </c>
      <c r="AP87" s="38">
        <f t="shared" si="19"/>
        <v>1.098901098901099E-2</v>
      </c>
      <c r="AQ87" s="38">
        <f t="shared" si="19"/>
        <v>-2.717391304347826E-2</v>
      </c>
      <c r="AR87" s="38">
        <f t="shared" si="17"/>
        <v>1.6759776536312849E-2</v>
      </c>
      <c r="AS87" s="38">
        <f t="shared" si="17"/>
        <v>-2.7472527472527472E-2</v>
      </c>
      <c r="AT87" s="38">
        <f t="shared" si="17"/>
        <v>5.6497175141242938E-2</v>
      </c>
      <c r="AU87" s="38">
        <f t="shared" si="15"/>
        <v>3.888888888888889E-2</v>
      </c>
      <c r="AV87" s="38">
        <f t="shared" si="15"/>
        <v>0</v>
      </c>
      <c r="AW87" s="38">
        <f t="shared" si="15"/>
        <v>-6.25E-2</v>
      </c>
      <c r="AX87" s="38">
        <f t="shared" si="15"/>
        <v>6.6666666666666666E-2</v>
      </c>
      <c r="AY87" s="38">
        <f t="shared" si="15"/>
        <v>-5.5248618784530384E-3</v>
      </c>
      <c r="AZ87" s="39">
        <f t="shared" si="23"/>
        <v>2.502495266976882E-2</v>
      </c>
      <c r="BA87" s="38">
        <f t="shared" si="18"/>
        <v>-9.8454083710678257E-3</v>
      </c>
      <c r="BB87" s="38">
        <f t="shared" si="18"/>
        <v>1.1965235486178413E-2</v>
      </c>
      <c r="BC87" s="38">
        <f t="shared" si="18"/>
        <v>1.0556502844606953E-2</v>
      </c>
      <c r="BD87" s="38">
        <f t="shared" si="18"/>
        <v>-7.8849495360271676E-3</v>
      </c>
      <c r="BE87" s="38">
        <f t="shared" si="18"/>
        <v>7.6614303622186599E-3</v>
      </c>
      <c r="BF87" s="38">
        <f t="shared" si="18"/>
        <v>1.1702091465949098E-2</v>
      </c>
      <c r="BG87" s="38">
        <f t="shared" si="16"/>
        <v>4.4779297835936208E-3</v>
      </c>
      <c r="BH87" s="38">
        <f t="shared" si="16"/>
        <v>5.3928714174877055E-4</v>
      </c>
      <c r="BI87" s="38">
        <f t="shared" si="16"/>
        <v>-3.206306566263961E-3</v>
      </c>
      <c r="BJ87" s="38">
        <f t="shared" si="16"/>
        <v>-8.7953193096043398E-4</v>
      </c>
      <c r="BK87" s="38">
        <f t="shared" si="16"/>
        <v>1.9810342729193963E-3</v>
      </c>
      <c r="BL87" s="39">
        <f t="shared" si="24"/>
        <v>2.7067314952895521E-2</v>
      </c>
      <c r="BM87" s="40">
        <f t="shared" si="25"/>
        <v>-2.0423622831267016E-3</v>
      </c>
      <c r="BN87" s="41">
        <v>49.84</v>
      </c>
      <c r="BO87" s="41"/>
      <c r="BP87" s="42">
        <f>(BN87-BN86)/BN86</f>
        <v>1.9129164231443603</v>
      </c>
      <c r="BQ87" s="52">
        <f t="shared" si="26"/>
        <v>-3.538856244009464E-2</v>
      </c>
      <c r="BR87" s="43">
        <v>1</v>
      </c>
      <c r="BS87" s="43">
        <v>3</v>
      </c>
      <c r="BT87" s="43">
        <v>100</v>
      </c>
      <c r="BU87" s="54">
        <f t="shared" si="27"/>
        <v>33.333333333333329</v>
      </c>
    </row>
    <row r="88" spans="1:73" x14ac:dyDescent="0.25">
      <c r="A88" s="44"/>
      <c r="B88" s="44"/>
      <c r="C88" s="44"/>
      <c r="D88" s="46">
        <v>2023</v>
      </c>
      <c r="E88" s="34">
        <v>53938958042</v>
      </c>
      <c r="F88" s="34">
        <v>15438882685</v>
      </c>
      <c r="G88" s="34">
        <v>26198336</v>
      </c>
      <c r="H88" s="34">
        <f t="shared" si="28"/>
        <v>15465081021</v>
      </c>
      <c r="I88" s="34">
        <v>136863064344</v>
      </c>
      <c r="J88" s="34">
        <v>1839622473747</v>
      </c>
      <c r="K88" s="35">
        <f t="shared" si="20"/>
        <v>67459025281</v>
      </c>
      <c r="L88" s="52">
        <f t="shared" si="21"/>
        <v>3.6670037599397971E-2</v>
      </c>
      <c r="M88" s="35">
        <v>772343255862</v>
      </c>
      <c r="N88" s="34">
        <v>1839622473747</v>
      </c>
      <c r="O88" s="52">
        <f t="shared" si="22"/>
        <v>0.41983791070396492</v>
      </c>
      <c r="P88" s="36">
        <v>45378</v>
      </c>
      <c r="Q88" s="37">
        <v>276</v>
      </c>
      <c r="R88" s="37">
        <v>282</v>
      </c>
      <c r="S88" s="37">
        <v>278</v>
      </c>
      <c r="T88" s="37">
        <v>272</v>
      </c>
      <c r="U88" s="37">
        <v>272</v>
      </c>
      <c r="V88" s="37">
        <v>258</v>
      </c>
      <c r="W88" s="37">
        <v>258</v>
      </c>
      <c r="X88" s="37">
        <v>248</v>
      </c>
      <c r="Y88" s="37">
        <v>248</v>
      </c>
      <c r="Z88" s="37">
        <v>248</v>
      </c>
      <c r="AA88" s="37">
        <v>248</v>
      </c>
      <c r="AB88" s="37">
        <v>248</v>
      </c>
      <c r="AC88" s="37">
        <v>7336.75</v>
      </c>
      <c r="AD88" s="37">
        <v>7331.13</v>
      </c>
      <c r="AE88" s="37">
        <v>7338.35</v>
      </c>
      <c r="AF88" s="37">
        <v>7350.15</v>
      </c>
      <c r="AG88" s="37">
        <v>7377.76</v>
      </c>
      <c r="AH88" s="37">
        <v>7365.66</v>
      </c>
      <c r="AI88" s="37">
        <v>7310.09</v>
      </c>
      <c r="AJ88" s="37">
        <v>7288.81</v>
      </c>
      <c r="AK88" s="37">
        <v>7205.06</v>
      </c>
      <c r="AL88" s="37">
        <v>7236.98</v>
      </c>
      <c r="AM88" s="37">
        <v>7166.84</v>
      </c>
      <c r="AN88" s="37">
        <v>7254.4</v>
      </c>
      <c r="AO88" s="38">
        <f t="shared" si="19"/>
        <v>2.1739130434782608E-2</v>
      </c>
      <c r="AP88" s="38">
        <f t="shared" si="19"/>
        <v>-1.4184397163120567E-2</v>
      </c>
      <c r="AQ88" s="38">
        <f t="shared" si="19"/>
        <v>-2.1582733812949641E-2</v>
      </c>
      <c r="AR88" s="38">
        <f t="shared" si="17"/>
        <v>0</v>
      </c>
      <c r="AS88" s="38">
        <f t="shared" si="17"/>
        <v>-5.1470588235294115E-2</v>
      </c>
      <c r="AT88" s="38">
        <f t="shared" si="17"/>
        <v>0</v>
      </c>
      <c r="AU88" s="38">
        <f t="shared" si="15"/>
        <v>4.0322580645161289E-2</v>
      </c>
      <c r="AV88" s="38">
        <f t="shared" si="15"/>
        <v>0</v>
      </c>
      <c r="AW88" s="38">
        <f t="shared" si="15"/>
        <v>0</v>
      </c>
      <c r="AX88" s="38">
        <f t="shared" si="15"/>
        <v>0</v>
      </c>
      <c r="AY88" s="38">
        <f t="shared" si="15"/>
        <v>0</v>
      </c>
      <c r="AZ88" s="39">
        <f t="shared" si="23"/>
        <v>-2.5176008131420423E-2</v>
      </c>
      <c r="BA88" s="38">
        <f t="shared" si="18"/>
        <v>-7.6600674685656331E-4</v>
      </c>
      <c r="BB88" s="38">
        <f t="shared" si="18"/>
        <v>9.8484135460703251E-4</v>
      </c>
      <c r="BC88" s="38">
        <f t="shared" si="18"/>
        <v>1.607990897136178E-3</v>
      </c>
      <c r="BD88" s="38">
        <f t="shared" si="18"/>
        <v>3.7563859240968664E-3</v>
      </c>
      <c r="BE88" s="38">
        <f t="shared" si="18"/>
        <v>-1.6400641929258154E-3</v>
      </c>
      <c r="BF88" s="38">
        <f t="shared" si="18"/>
        <v>-7.5444698777841646E-3</v>
      </c>
      <c r="BG88" s="38">
        <f t="shared" si="16"/>
        <v>2.9195437938428557E-3</v>
      </c>
      <c r="BH88" s="38">
        <f t="shared" si="16"/>
        <v>1.1623775513319804E-2</v>
      </c>
      <c r="BI88" s="38">
        <f t="shared" si="16"/>
        <v>-4.4106795928687331E-3</v>
      </c>
      <c r="BJ88" s="38">
        <f t="shared" si="16"/>
        <v>9.7867400416361203E-3</v>
      </c>
      <c r="BK88" s="38">
        <f t="shared" si="16"/>
        <v>-1.2069916188795696E-2</v>
      </c>
      <c r="BL88" s="39">
        <f t="shared" si="24"/>
        <v>4.2481409254078849E-3</v>
      </c>
      <c r="BM88" s="40">
        <f t="shared" si="25"/>
        <v>-2.942414905682831E-2</v>
      </c>
      <c r="BN88" s="41">
        <v>0.86</v>
      </c>
      <c r="BO88" s="41"/>
      <c r="BP88" s="42">
        <f>(BN88-BN87)/BN87</f>
        <v>-0.9827447833065811</v>
      </c>
      <c r="BQ88" s="52">
        <f t="shared" si="26"/>
        <v>9.6746531420831422E-2</v>
      </c>
      <c r="BR88" s="43">
        <v>1</v>
      </c>
      <c r="BS88" s="43">
        <v>3</v>
      </c>
      <c r="BT88" s="43">
        <v>100</v>
      </c>
      <c r="BU88" s="54">
        <f t="shared" si="27"/>
        <v>33.333333333333329</v>
      </c>
    </row>
    <row r="89" spans="1:73" x14ac:dyDescent="0.25">
      <c r="A89" s="44">
        <v>29</v>
      </c>
      <c r="B89" s="44" t="s">
        <v>94</v>
      </c>
      <c r="C89" s="44" t="s">
        <v>95</v>
      </c>
      <c r="D89" s="31">
        <v>2021</v>
      </c>
      <c r="E89" s="34">
        <v>98274666568</v>
      </c>
      <c r="F89" s="34">
        <v>11493457965</v>
      </c>
      <c r="G89" s="34">
        <v>0</v>
      </c>
      <c r="H89" s="34">
        <f t="shared" si="28"/>
        <v>11493457965</v>
      </c>
      <c r="I89" s="34">
        <v>127778774118</v>
      </c>
      <c r="J89" s="34">
        <v>889125250792</v>
      </c>
      <c r="K89" s="35">
        <f t="shared" si="20"/>
        <v>18010649585</v>
      </c>
      <c r="L89" s="52">
        <f t="shared" si="21"/>
        <v>2.0256594410019035E-2</v>
      </c>
      <c r="M89" s="35">
        <v>347288021564</v>
      </c>
      <c r="N89" s="34">
        <v>889125250792</v>
      </c>
      <c r="O89" s="52">
        <f t="shared" si="22"/>
        <v>0.39059516221662655</v>
      </c>
      <c r="P89" s="36">
        <v>44636</v>
      </c>
      <c r="Q89" s="37">
        <v>237</v>
      </c>
      <c r="R89" s="37">
        <v>243</v>
      </c>
      <c r="S89" s="37">
        <v>235</v>
      </c>
      <c r="T89" s="37">
        <v>221</v>
      </c>
      <c r="U89" s="37">
        <v>242</v>
      </c>
      <c r="V89" s="37">
        <v>227</v>
      </c>
      <c r="W89" s="37">
        <v>229</v>
      </c>
      <c r="X89" s="37">
        <v>215</v>
      </c>
      <c r="Y89" s="37">
        <v>228</v>
      </c>
      <c r="Z89" s="37">
        <v>233</v>
      </c>
      <c r="AA89" s="37">
        <v>231</v>
      </c>
      <c r="AB89" s="37">
        <v>228</v>
      </c>
      <c r="AC89" s="37">
        <v>6814.18</v>
      </c>
      <c r="AD89" s="37">
        <v>6864.44</v>
      </c>
      <c r="AE89" s="37">
        <v>6924.01</v>
      </c>
      <c r="AF89" s="37">
        <v>6922.6</v>
      </c>
      <c r="AG89" s="37">
        <v>6952.2</v>
      </c>
      <c r="AH89" s="37">
        <v>6918.19</v>
      </c>
      <c r="AI89" s="37">
        <v>6992.4</v>
      </c>
      <c r="AJ89" s="37">
        <v>6964.38</v>
      </c>
      <c r="AK89" s="37">
        <v>6954.96</v>
      </c>
      <c r="AL89" s="37">
        <v>6955.18</v>
      </c>
      <c r="AM89" s="37">
        <v>7000.82</v>
      </c>
      <c r="AN89" s="37">
        <v>6996.12</v>
      </c>
      <c r="AO89" s="38">
        <f t="shared" si="19"/>
        <v>2.5316455696202531E-2</v>
      </c>
      <c r="AP89" s="38">
        <f t="shared" si="19"/>
        <v>-3.292181069958848E-2</v>
      </c>
      <c r="AQ89" s="38">
        <f t="shared" si="19"/>
        <v>-5.9574468085106386E-2</v>
      </c>
      <c r="AR89" s="38">
        <f t="shared" si="17"/>
        <v>9.5022624434389136E-2</v>
      </c>
      <c r="AS89" s="38">
        <f t="shared" si="17"/>
        <v>-6.1983471074380167E-2</v>
      </c>
      <c r="AT89" s="38">
        <f t="shared" si="17"/>
        <v>8.8105726872246704E-3</v>
      </c>
      <c r="AU89" s="38">
        <f t="shared" si="15"/>
        <v>6.5116279069767441E-2</v>
      </c>
      <c r="AV89" s="38">
        <f t="shared" si="15"/>
        <v>-5.701754385964912E-2</v>
      </c>
      <c r="AW89" s="38">
        <f t="shared" si="15"/>
        <v>-2.1459227467811159E-2</v>
      </c>
      <c r="AX89" s="38">
        <f t="shared" si="15"/>
        <v>8.658008658008658E-3</v>
      </c>
      <c r="AY89" s="38">
        <f t="shared" si="15"/>
        <v>1.3157894736842105E-2</v>
      </c>
      <c r="AZ89" s="39">
        <f t="shared" si="23"/>
        <v>-1.6874685904100781E-2</v>
      </c>
      <c r="BA89" s="38">
        <f t="shared" si="18"/>
        <v>7.3757957670621127E-3</v>
      </c>
      <c r="BB89" s="38">
        <f t="shared" si="18"/>
        <v>8.6780567679228919E-3</v>
      </c>
      <c r="BC89" s="38">
        <f t="shared" si="18"/>
        <v>-2.0363922062502141E-4</v>
      </c>
      <c r="BD89" s="38">
        <f t="shared" si="18"/>
        <v>4.2758501141188935E-3</v>
      </c>
      <c r="BE89" s="38">
        <f t="shared" si="18"/>
        <v>-4.8919766404879345E-3</v>
      </c>
      <c r="BF89" s="38">
        <f t="shared" si="18"/>
        <v>1.0726794147024011E-2</v>
      </c>
      <c r="BG89" s="38">
        <f t="shared" si="16"/>
        <v>4.0233301456841135E-3</v>
      </c>
      <c r="BH89" s="38">
        <f t="shared" si="16"/>
        <v>1.3544290693260741E-3</v>
      </c>
      <c r="BI89" s="38">
        <f t="shared" si="16"/>
        <v>-3.1631100848612782E-5</v>
      </c>
      <c r="BJ89" s="38">
        <f t="shared" si="16"/>
        <v>-6.5192363180312336E-3</v>
      </c>
      <c r="BK89" s="38">
        <f t="shared" si="16"/>
        <v>6.7180094109303701E-4</v>
      </c>
      <c r="BL89" s="39">
        <f t="shared" si="24"/>
        <v>2.545957367223833E-2</v>
      </c>
      <c r="BM89" s="40">
        <f t="shared" si="25"/>
        <v>-4.2334259576339114E-2</v>
      </c>
      <c r="BN89" s="41">
        <v>122.91</v>
      </c>
      <c r="BO89" s="41">
        <v>61.83</v>
      </c>
      <c r="BP89" s="42">
        <f>(BN89-BO89)/BO89</f>
        <v>0.98786996603590493</v>
      </c>
      <c r="BQ89" s="52">
        <f t="shared" si="26"/>
        <v>-0.10931323280296411</v>
      </c>
      <c r="BR89" s="43">
        <v>1</v>
      </c>
      <c r="BS89" s="43">
        <v>3</v>
      </c>
      <c r="BT89" s="43">
        <v>100</v>
      </c>
      <c r="BU89" s="54">
        <f t="shared" si="27"/>
        <v>33.333333333333329</v>
      </c>
    </row>
    <row r="90" spans="1:73" x14ac:dyDescent="0.25">
      <c r="A90" s="44"/>
      <c r="B90" s="44"/>
      <c r="C90" s="44"/>
      <c r="D90" s="45">
        <v>2022</v>
      </c>
      <c r="E90" s="34">
        <v>88162274818</v>
      </c>
      <c r="F90" s="34">
        <v>12278493690</v>
      </c>
      <c r="G90" s="34">
        <v>0</v>
      </c>
      <c r="H90" s="34">
        <f t="shared" si="28"/>
        <v>12278493690</v>
      </c>
      <c r="I90" s="34">
        <v>16414344843</v>
      </c>
      <c r="J90" s="34">
        <v>1033289474829</v>
      </c>
      <c r="K90" s="35">
        <f t="shared" si="20"/>
        <v>-84026423665</v>
      </c>
      <c r="L90" s="52">
        <f t="shared" si="21"/>
        <v>-8.1319345364381665E-2</v>
      </c>
      <c r="M90" s="35">
        <v>442535947408</v>
      </c>
      <c r="N90" s="34">
        <v>1033289474829</v>
      </c>
      <c r="O90" s="52">
        <f t="shared" si="22"/>
        <v>0.42827877200746256</v>
      </c>
      <c r="P90" s="36">
        <v>45014</v>
      </c>
      <c r="Q90" s="37">
        <v>178</v>
      </c>
      <c r="R90" s="37">
        <v>178</v>
      </c>
      <c r="S90" s="37">
        <v>178</v>
      </c>
      <c r="T90" s="37">
        <v>178</v>
      </c>
      <c r="U90" s="37">
        <v>178</v>
      </c>
      <c r="V90" s="37">
        <v>178</v>
      </c>
      <c r="W90" s="37">
        <v>178</v>
      </c>
      <c r="X90" s="37">
        <v>178</v>
      </c>
      <c r="Y90" s="37">
        <v>192.5</v>
      </c>
      <c r="Z90" s="37">
        <v>192.5</v>
      </c>
      <c r="AA90" s="37">
        <v>188.5</v>
      </c>
      <c r="AB90" s="37">
        <v>192</v>
      </c>
      <c r="AC90" s="37">
        <v>6678.24</v>
      </c>
      <c r="AD90" s="37">
        <v>6612.49</v>
      </c>
      <c r="AE90" s="37">
        <v>6691.61</v>
      </c>
      <c r="AF90" s="37">
        <v>6762.25</v>
      </c>
      <c r="AG90" s="37">
        <v>6708.93</v>
      </c>
      <c r="AH90" s="37">
        <v>6760.33</v>
      </c>
      <c r="AI90" s="37">
        <v>6839.44</v>
      </c>
      <c r="AJ90" s="37">
        <v>6808.95</v>
      </c>
      <c r="AK90" s="37">
        <v>6805.28</v>
      </c>
      <c r="AL90" s="37">
        <v>6827.17</v>
      </c>
      <c r="AM90" s="37">
        <v>6833.18</v>
      </c>
      <c r="AN90" s="37">
        <v>6819.67</v>
      </c>
      <c r="AO90" s="38">
        <f t="shared" si="19"/>
        <v>0</v>
      </c>
      <c r="AP90" s="38">
        <f t="shared" si="19"/>
        <v>0</v>
      </c>
      <c r="AQ90" s="38">
        <f t="shared" si="19"/>
        <v>0</v>
      </c>
      <c r="AR90" s="38">
        <f t="shared" si="17"/>
        <v>0</v>
      </c>
      <c r="AS90" s="38">
        <f t="shared" si="17"/>
        <v>0</v>
      </c>
      <c r="AT90" s="38">
        <f t="shared" si="17"/>
        <v>0</v>
      </c>
      <c r="AU90" s="38">
        <f t="shared" si="15"/>
        <v>0</v>
      </c>
      <c r="AV90" s="38">
        <f t="shared" si="15"/>
        <v>-7.5324675324675322E-2</v>
      </c>
      <c r="AW90" s="38">
        <f t="shared" si="15"/>
        <v>0</v>
      </c>
      <c r="AX90" s="38">
        <f t="shared" si="15"/>
        <v>2.1220159151193633E-2</v>
      </c>
      <c r="AY90" s="38">
        <f t="shared" si="15"/>
        <v>-1.8229166666666668E-2</v>
      </c>
      <c r="AZ90" s="39">
        <f t="shared" si="23"/>
        <v>-7.2333682840148364E-2</v>
      </c>
      <c r="BA90" s="38">
        <f t="shared" si="18"/>
        <v>-9.8454083710678257E-3</v>
      </c>
      <c r="BB90" s="38">
        <f t="shared" si="18"/>
        <v>1.1965235486178413E-2</v>
      </c>
      <c r="BC90" s="38">
        <f t="shared" si="18"/>
        <v>1.0556502844606953E-2</v>
      </c>
      <c r="BD90" s="38">
        <f t="shared" si="18"/>
        <v>-7.8849495360271676E-3</v>
      </c>
      <c r="BE90" s="38">
        <f t="shared" si="18"/>
        <v>7.6614303622186599E-3</v>
      </c>
      <c r="BF90" s="38">
        <f t="shared" si="18"/>
        <v>1.1702091465949098E-2</v>
      </c>
      <c r="BG90" s="38">
        <f t="shared" si="16"/>
        <v>4.4779297835936208E-3</v>
      </c>
      <c r="BH90" s="38">
        <f t="shared" si="16"/>
        <v>5.3928714174877055E-4</v>
      </c>
      <c r="BI90" s="38">
        <f t="shared" si="16"/>
        <v>-3.206306566263961E-3</v>
      </c>
      <c r="BJ90" s="38">
        <f t="shared" si="16"/>
        <v>-8.7953193096043398E-4</v>
      </c>
      <c r="BK90" s="38">
        <f t="shared" si="16"/>
        <v>1.9810342729193963E-3</v>
      </c>
      <c r="BL90" s="39">
        <f t="shared" si="24"/>
        <v>2.7067314952895521E-2</v>
      </c>
      <c r="BM90" s="40">
        <f t="shared" si="25"/>
        <v>-9.9400997793043885E-2</v>
      </c>
      <c r="BN90" s="41">
        <v>120.89</v>
      </c>
      <c r="BO90" s="41"/>
      <c r="BP90" s="42">
        <f>(BN90-BN89)/BN89</f>
        <v>-1.6434789683508227E-2</v>
      </c>
      <c r="BQ90" s="52">
        <f t="shared" si="26"/>
        <v>10.042963796407456</v>
      </c>
      <c r="BR90" s="43">
        <v>1</v>
      </c>
      <c r="BS90" s="43">
        <v>3</v>
      </c>
      <c r="BT90" s="43">
        <v>100</v>
      </c>
      <c r="BU90" s="54">
        <f t="shared" si="27"/>
        <v>33.333333333333329</v>
      </c>
    </row>
    <row r="91" spans="1:73" x14ac:dyDescent="0.25">
      <c r="A91" s="44"/>
      <c r="B91" s="44"/>
      <c r="C91" s="44"/>
      <c r="D91" s="46">
        <v>2023</v>
      </c>
      <c r="E91" s="34">
        <v>103766398517</v>
      </c>
      <c r="F91" s="34">
        <v>13733500943</v>
      </c>
      <c r="G91" s="34">
        <v>0</v>
      </c>
      <c r="H91" s="34">
        <f t="shared" si="28"/>
        <v>13733500943</v>
      </c>
      <c r="I91" s="34">
        <v>52666663139</v>
      </c>
      <c r="J91" s="34">
        <v>1282739303035</v>
      </c>
      <c r="K91" s="35">
        <f t="shared" si="20"/>
        <v>-64833236321</v>
      </c>
      <c r="L91" s="52">
        <f t="shared" si="21"/>
        <v>-5.054280021482354E-2</v>
      </c>
      <c r="M91" s="35">
        <v>465795522143</v>
      </c>
      <c r="N91" s="34">
        <v>1282739303035</v>
      </c>
      <c r="O91" s="52">
        <f t="shared" si="22"/>
        <v>0.36312563358814509</v>
      </c>
      <c r="P91" s="36">
        <v>45376</v>
      </c>
      <c r="Q91" s="37">
        <v>184</v>
      </c>
      <c r="R91" s="37">
        <v>184</v>
      </c>
      <c r="S91" s="37">
        <v>184</v>
      </c>
      <c r="T91" s="37">
        <v>180</v>
      </c>
      <c r="U91" s="37">
        <v>181</v>
      </c>
      <c r="V91" s="37">
        <v>180</v>
      </c>
      <c r="W91" s="37">
        <v>180</v>
      </c>
      <c r="X91" s="37">
        <v>168</v>
      </c>
      <c r="Y91" s="37">
        <v>152</v>
      </c>
      <c r="Z91" s="37">
        <v>141</v>
      </c>
      <c r="AA91" s="37">
        <v>129</v>
      </c>
      <c r="AB91" s="37">
        <v>128</v>
      </c>
      <c r="AC91" s="37">
        <v>7328.05</v>
      </c>
      <c r="AD91" s="37">
        <v>7302.45</v>
      </c>
      <c r="AE91" s="37">
        <v>7336.75</v>
      </c>
      <c r="AF91" s="37">
        <v>7331.13</v>
      </c>
      <c r="AG91" s="37">
        <v>7338.35</v>
      </c>
      <c r="AH91" s="37">
        <v>7350.15</v>
      </c>
      <c r="AI91" s="37">
        <v>7377.76</v>
      </c>
      <c r="AJ91" s="37">
        <v>7365.66</v>
      </c>
      <c r="AK91" s="37">
        <v>7310.09</v>
      </c>
      <c r="AL91" s="37">
        <v>7288.81</v>
      </c>
      <c r="AM91" s="37">
        <v>7205.06</v>
      </c>
      <c r="AN91" s="37">
        <v>7236.98</v>
      </c>
      <c r="AO91" s="38">
        <f t="shared" si="19"/>
        <v>0</v>
      </c>
      <c r="AP91" s="38">
        <f t="shared" si="19"/>
        <v>0</v>
      </c>
      <c r="AQ91" s="38">
        <f t="shared" si="19"/>
        <v>-2.1739130434782608E-2</v>
      </c>
      <c r="AR91" s="38">
        <f t="shared" si="17"/>
        <v>5.5555555555555558E-3</v>
      </c>
      <c r="AS91" s="38">
        <f t="shared" si="17"/>
        <v>-5.5248618784530384E-3</v>
      </c>
      <c r="AT91" s="38">
        <f t="shared" si="17"/>
        <v>0</v>
      </c>
      <c r="AU91" s="38">
        <f t="shared" si="15"/>
        <v>7.1428571428571425E-2</v>
      </c>
      <c r="AV91" s="38">
        <f t="shared" si="15"/>
        <v>0.10526315789473684</v>
      </c>
      <c r="AW91" s="38">
        <f t="shared" si="15"/>
        <v>7.8014184397163122E-2</v>
      </c>
      <c r="AX91" s="38">
        <f t="shared" si="15"/>
        <v>9.3023255813953487E-2</v>
      </c>
      <c r="AY91" s="38">
        <f t="shared" si="15"/>
        <v>7.8125E-3</v>
      </c>
      <c r="AZ91" s="39">
        <f t="shared" si="23"/>
        <v>0.33383323277674481</v>
      </c>
      <c r="BA91" s="38">
        <f t="shared" si="18"/>
        <v>-3.4934259455107926E-3</v>
      </c>
      <c r="BB91" s="38">
        <f t="shared" si="18"/>
        <v>4.6970537285431855E-3</v>
      </c>
      <c r="BC91" s="38">
        <f t="shared" si="18"/>
        <v>-7.6600674685656331E-4</v>
      </c>
      <c r="BD91" s="38">
        <f t="shared" si="18"/>
        <v>9.8484135460703251E-4</v>
      </c>
      <c r="BE91" s="38">
        <f t="shared" si="18"/>
        <v>1.607990897136178E-3</v>
      </c>
      <c r="BF91" s="38">
        <f t="shared" si="18"/>
        <v>3.7563859240968664E-3</v>
      </c>
      <c r="BG91" s="38">
        <f t="shared" si="16"/>
        <v>1.6427584221916792E-3</v>
      </c>
      <c r="BH91" s="38">
        <f t="shared" si="16"/>
        <v>7.6018215917997871E-3</v>
      </c>
      <c r="BI91" s="38">
        <f t="shared" si="16"/>
        <v>2.9195437938428557E-3</v>
      </c>
      <c r="BJ91" s="38">
        <f t="shared" si="16"/>
        <v>1.1623775513319804E-2</v>
      </c>
      <c r="BK91" s="38">
        <f t="shared" si="16"/>
        <v>-4.4106795928687331E-3</v>
      </c>
      <c r="BL91" s="39">
        <f t="shared" si="24"/>
        <v>2.6164058940301299E-2</v>
      </c>
      <c r="BM91" s="40">
        <f t="shared" si="25"/>
        <v>0.30766917383644354</v>
      </c>
      <c r="BN91" s="41">
        <v>75.12</v>
      </c>
      <c r="BO91" s="41"/>
      <c r="BP91" s="42">
        <f>(BN91-BN90)/BN90</f>
        <v>-0.37860865249400277</v>
      </c>
      <c r="BQ91" s="52">
        <f t="shared" si="26"/>
        <v>-0.63922515304976324</v>
      </c>
      <c r="BR91" s="43">
        <v>1</v>
      </c>
      <c r="BS91" s="43">
        <v>3</v>
      </c>
      <c r="BT91" s="43">
        <v>100</v>
      </c>
      <c r="BU91" s="54">
        <f t="shared" si="27"/>
        <v>33.333333333333329</v>
      </c>
    </row>
    <row r="92" spans="1:73" x14ac:dyDescent="0.25">
      <c r="A92" s="44">
        <v>30</v>
      </c>
      <c r="B92" s="44" t="s">
        <v>96</v>
      </c>
      <c r="C92" s="44" t="s">
        <v>97</v>
      </c>
      <c r="D92" s="31">
        <v>2021</v>
      </c>
      <c r="E92" s="34">
        <v>3881950000000</v>
      </c>
      <c r="F92" s="34">
        <v>185468000000</v>
      </c>
      <c r="G92" s="34">
        <v>321236000000</v>
      </c>
      <c r="H92" s="34">
        <f t="shared" si="28"/>
        <v>506704000000</v>
      </c>
      <c r="I92" s="34">
        <v>650500000000</v>
      </c>
      <c r="J92" s="34">
        <v>40345003000000</v>
      </c>
      <c r="K92" s="35">
        <f t="shared" si="20"/>
        <v>-3738154000000</v>
      </c>
      <c r="L92" s="52">
        <f t="shared" si="21"/>
        <v>-9.2654696295350378E-2</v>
      </c>
      <c r="M92" s="35">
        <v>25927174000000</v>
      </c>
      <c r="N92" s="34">
        <v>40345003000000</v>
      </c>
      <c r="O92" s="52">
        <f t="shared" si="22"/>
        <v>0.6426365614596683</v>
      </c>
      <c r="P92" s="36">
        <v>44637</v>
      </c>
      <c r="Q92" s="37">
        <v>4600</v>
      </c>
      <c r="R92" s="37">
        <v>4470</v>
      </c>
      <c r="S92" s="37">
        <v>4530</v>
      </c>
      <c r="T92" s="37">
        <v>4520</v>
      </c>
      <c r="U92" s="37">
        <v>4520</v>
      </c>
      <c r="V92" s="37">
        <v>4510</v>
      </c>
      <c r="W92" s="37">
        <v>4520</v>
      </c>
      <c r="X92" s="37">
        <v>4580</v>
      </c>
      <c r="Y92" s="37">
        <v>4940</v>
      </c>
      <c r="Z92" s="37">
        <v>4720</v>
      </c>
      <c r="AA92" s="37">
        <v>4760</v>
      </c>
      <c r="AB92" s="37">
        <v>4740</v>
      </c>
      <c r="AC92" s="37">
        <v>6864.44</v>
      </c>
      <c r="AD92" s="37">
        <v>6924.01</v>
      </c>
      <c r="AE92" s="37">
        <v>6922.6</v>
      </c>
      <c r="AF92" s="37">
        <v>6952.2</v>
      </c>
      <c r="AG92" s="37">
        <v>6918.19</v>
      </c>
      <c r="AH92" s="37">
        <v>6992.4</v>
      </c>
      <c r="AI92" s="37">
        <v>6964.38</v>
      </c>
      <c r="AJ92" s="37">
        <v>6954.96</v>
      </c>
      <c r="AK92" s="37">
        <v>6955.18</v>
      </c>
      <c r="AL92" s="37">
        <v>7000.82</v>
      </c>
      <c r="AM92" s="37">
        <v>6996.12</v>
      </c>
      <c r="AN92" s="37">
        <v>7049.69</v>
      </c>
      <c r="AO92" s="38">
        <f t="shared" si="19"/>
        <v>-2.8260869565217391E-2</v>
      </c>
      <c r="AP92" s="38">
        <f t="shared" si="19"/>
        <v>1.3422818791946308E-2</v>
      </c>
      <c r="AQ92" s="38">
        <f t="shared" si="19"/>
        <v>-2.2075055187637969E-3</v>
      </c>
      <c r="AR92" s="38">
        <f t="shared" si="17"/>
        <v>0</v>
      </c>
      <c r="AS92" s="38">
        <f t="shared" si="17"/>
        <v>-2.2123893805309734E-3</v>
      </c>
      <c r="AT92" s="38">
        <f t="shared" si="17"/>
        <v>2.2172949002217295E-3</v>
      </c>
      <c r="AU92" s="38">
        <f t="shared" si="15"/>
        <v>-1.3100436681222707E-2</v>
      </c>
      <c r="AV92" s="38">
        <f t="shared" si="15"/>
        <v>-7.28744939271255E-2</v>
      </c>
      <c r="AW92" s="38">
        <f t="shared" si="15"/>
        <v>4.6610169491525424E-2</v>
      </c>
      <c r="AX92" s="38">
        <f t="shared" si="15"/>
        <v>-8.4033613445378148E-3</v>
      </c>
      <c r="AY92" s="38">
        <f t="shared" si="15"/>
        <v>4.2194092827004216E-3</v>
      </c>
      <c r="AZ92" s="39">
        <f t="shared" si="23"/>
        <v>-6.0589363951004303E-2</v>
      </c>
      <c r="BA92" s="38">
        <f t="shared" si="18"/>
        <v>8.6780567679228919E-3</v>
      </c>
      <c r="BB92" s="38">
        <f t="shared" si="18"/>
        <v>-2.0363922062502141E-4</v>
      </c>
      <c r="BC92" s="38">
        <f t="shared" si="18"/>
        <v>4.2758501141188935E-3</v>
      </c>
      <c r="BD92" s="38">
        <f t="shared" si="18"/>
        <v>-4.8919766404879345E-3</v>
      </c>
      <c r="BE92" s="38">
        <f t="shared" si="18"/>
        <v>1.0726794147024011E-2</v>
      </c>
      <c r="BF92" s="38">
        <f t="shared" si="18"/>
        <v>-4.0072078256391981E-3</v>
      </c>
      <c r="BG92" s="38">
        <f t="shared" si="16"/>
        <v>1.3544290693260741E-3</v>
      </c>
      <c r="BH92" s="38">
        <f t="shared" si="16"/>
        <v>-3.1631100848612782E-5</v>
      </c>
      <c r="BI92" s="38">
        <f t="shared" si="16"/>
        <v>-6.5192363180312336E-3</v>
      </c>
      <c r="BJ92" s="38">
        <f t="shared" si="16"/>
        <v>6.7180094109303701E-4</v>
      </c>
      <c r="BK92" s="38">
        <f t="shared" si="16"/>
        <v>-7.5989156970022384E-3</v>
      </c>
      <c r="BL92" s="39">
        <f t="shared" si="24"/>
        <v>2.4543242368506683E-3</v>
      </c>
      <c r="BM92" s="40">
        <f t="shared" si="25"/>
        <v>-6.3043688187854968E-2</v>
      </c>
      <c r="BN92" s="41">
        <v>984</v>
      </c>
      <c r="BO92" s="41">
        <v>536</v>
      </c>
      <c r="BP92" s="42">
        <f>(BN92-BO92)/BO92</f>
        <v>0.83582089552238803</v>
      </c>
      <c r="BQ92" s="52">
        <f t="shared" si="26"/>
        <v>-0.15397639479618361</v>
      </c>
      <c r="BR92" s="43">
        <v>3</v>
      </c>
      <c r="BS92" s="43">
        <v>7</v>
      </c>
      <c r="BT92" s="43">
        <v>100</v>
      </c>
      <c r="BU92" s="54">
        <f t="shared" si="27"/>
        <v>42.857142857142854</v>
      </c>
    </row>
    <row r="93" spans="1:73" x14ac:dyDescent="0.25">
      <c r="A93" s="44"/>
      <c r="B93" s="44"/>
      <c r="C93" s="44"/>
      <c r="D93" s="45">
        <v>2022</v>
      </c>
      <c r="E93" s="34">
        <v>6588680000000</v>
      </c>
      <c r="F93" s="34">
        <v>156648000000</v>
      </c>
      <c r="G93" s="34">
        <v>93643000000</v>
      </c>
      <c r="H93" s="34">
        <f t="shared" si="28"/>
        <v>250291000000</v>
      </c>
      <c r="I93" s="34">
        <v>4283273000000</v>
      </c>
      <c r="J93" s="34">
        <v>42600814000000</v>
      </c>
      <c r="K93" s="35">
        <f t="shared" si="20"/>
        <v>-2555698000000</v>
      </c>
      <c r="L93" s="52">
        <f t="shared" si="21"/>
        <v>-5.9991764476613051E-2</v>
      </c>
      <c r="M93" s="35">
        <v>23353011000000</v>
      </c>
      <c r="N93" s="34">
        <v>42600814000000</v>
      </c>
      <c r="O93" s="52">
        <f t="shared" si="22"/>
        <v>0.54818227182231771</v>
      </c>
      <c r="P93" s="36">
        <v>45014</v>
      </c>
      <c r="Q93" s="37">
        <v>5075</v>
      </c>
      <c r="R93" s="37">
        <v>5150</v>
      </c>
      <c r="S93" s="37">
        <v>5125</v>
      </c>
      <c r="T93" s="37">
        <v>5150</v>
      </c>
      <c r="U93" s="37">
        <v>5200</v>
      </c>
      <c r="V93" s="37">
        <v>5175</v>
      </c>
      <c r="W93" s="37">
        <v>5200</v>
      </c>
      <c r="X93" s="37">
        <v>5175</v>
      </c>
      <c r="Y93" s="37">
        <v>5150</v>
      </c>
      <c r="Z93" s="37">
        <v>5500</v>
      </c>
      <c r="AA93" s="37">
        <v>5500</v>
      </c>
      <c r="AB93" s="37">
        <v>5600</v>
      </c>
      <c r="AC93" s="37">
        <v>6678.24</v>
      </c>
      <c r="AD93" s="37">
        <v>6612.49</v>
      </c>
      <c r="AE93" s="37">
        <v>6691.61</v>
      </c>
      <c r="AF93" s="37">
        <v>6762.25</v>
      </c>
      <c r="AG93" s="37">
        <v>6708.93</v>
      </c>
      <c r="AH93" s="37">
        <v>6760.33</v>
      </c>
      <c r="AI93" s="37">
        <v>6839.44</v>
      </c>
      <c r="AJ93" s="37">
        <v>6808.95</v>
      </c>
      <c r="AK93" s="37">
        <v>6805.28</v>
      </c>
      <c r="AL93" s="37">
        <v>6827.17</v>
      </c>
      <c r="AM93" s="37">
        <v>6833.18</v>
      </c>
      <c r="AN93" s="37">
        <v>6819.67</v>
      </c>
      <c r="AO93" s="38">
        <f t="shared" si="19"/>
        <v>1.4778325123152709E-2</v>
      </c>
      <c r="AP93" s="38">
        <f t="shared" si="19"/>
        <v>-4.8543689320388345E-3</v>
      </c>
      <c r="AQ93" s="38">
        <f t="shared" si="19"/>
        <v>4.8780487804878049E-3</v>
      </c>
      <c r="AR93" s="38">
        <f t="shared" si="17"/>
        <v>9.7087378640776691E-3</v>
      </c>
      <c r="AS93" s="38">
        <f t="shared" si="17"/>
        <v>-4.807692307692308E-3</v>
      </c>
      <c r="AT93" s="38">
        <f t="shared" si="17"/>
        <v>4.830917874396135E-3</v>
      </c>
      <c r="AU93" s="38">
        <f t="shared" si="15"/>
        <v>4.830917874396135E-3</v>
      </c>
      <c r="AV93" s="38">
        <f t="shared" si="15"/>
        <v>4.8543689320388345E-3</v>
      </c>
      <c r="AW93" s="38">
        <f t="shared" si="15"/>
        <v>-6.363636363636363E-2</v>
      </c>
      <c r="AX93" s="38">
        <f t="shared" si="15"/>
        <v>0</v>
      </c>
      <c r="AY93" s="38">
        <f t="shared" si="15"/>
        <v>-1.7857142857142856E-2</v>
      </c>
      <c r="AZ93" s="39">
        <f t="shared" si="23"/>
        <v>-4.7274251284688339E-2</v>
      </c>
      <c r="BA93" s="38">
        <f t="shared" si="18"/>
        <v>-9.8454083710678257E-3</v>
      </c>
      <c r="BB93" s="38">
        <f t="shared" si="18"/>
        <v>1.1965235486178413E-2</v>
      </c>
      <c r="BC93" s="38">
        <f t="shared" si="18"/>
        <v>1.0556502844606953E-2</v>
      </c>
      <c r="BD93" s="38">
        <f t="shared" si="18"/>
        <v>-7.8849495360271676E-3</v>
      </c>
      <c r="BE93" s="38">
        <f t="shared" si="18"/>
        <v>7.6614303622186599E-3</v>
      </c>
      <c r="BF93" s="38">
        <f t="shared" si="18"/>
        <v>1.1702091465949098E-2</v>
      </c>
      <c r="BG93" s="38">
        <f t="shared" si="16"/>
        <v>4.4779297835936208E-3</v>
      </c>
      <c r="BH93" s="38">
        <f t="shared" si="16"/>
        <v>5.3928714174877055E-4</v>
      </c>
      <c r="BI93" s="38">
        <f t="shared" si="16"/>
        <v>-3.206306566263961E-3</v>
      </c>
      <c r="BJ93" s="38">
        <f t="shared" si="16"/>
        <v>-8.7953193096043398E-4</v>
      </c>
      <c r="BK93" s="38">
        <f t="shared" si="16"/>
        <v>1.9810342729193963E-3</v>
      </c>
      <c r="BL93" s="39">
        <f t="shared" si="24"/>
        <v>2.7067314952895521E-2</v>
      </c>
      <c r="BM93" s="40">
        <f t="shared" si="25"/>
        <v>-7.4341566237583867E-2</v>
      </c>
      <c r="BN93" s="41">
        <v>1915</v>
      </c>
      <c r="BO93" s="41"/>
      <c r="BP93" s="42">
        <f>(BN93-BN92)/BN92</f>
        <v>0.94613821138211385</v>
      </c>
      <c r="BQ93" s="52">
        <f t="shared" si="26"/>
        <v>-0.14796418171620035</v>
      </c>
      <c r="BR93" s="43">
        <v>3</v>
      </c>
      <c r="BS93" s="43">
        <v>7</v>
      </c>
      <c r="BT93" s="43">
        <v>100</v>
      </c>
      <c r="BU93" s="54">
        <f t="shared" si="27"/>
        <v>42.857142857142854</v>
      </c>
    </row>
    <row r="94" spans="1:73" x14ac:dyDescent="0.25">
      <c r="A94" s="44"/>
      <c r="B94" s="44"/>
      <c r="C94" s="44"/>
      <c r="D94" s="46">
        <v>2023</v>
      </c>
      <c r="E94" s="34">
        <v>1483072000000</v>
      </c>
      <c r="F94" s="34">
        <v>135106000000</v>
      </c>
      <c r="G94" s="34">
        <v>89983000000</v>
      </c>
      <c r="H94" s="34">
        <f t="shared" si="28"/>
        <v>225089000000</v>
      </c>
      <c r="I94" s="34">
        <v>4037932000000</v>
      </c>
      <c r="J94" s="34">
        <v>39716363000000</v>
      </c>
      <c r="K94" s="35">
        <f t="shared" si="20"/>
        <v>2329771000000</v>
      </c>
      <c r="L94" s="52">
        <f t="shared" si="21"/>
        <v>5.8660230293493897E-2</v>
      </c>
      <c r="M94" s="35">
        <v>20644500000000</v>
      </c>
      <c r="N94" s="34">
        <v>39716363000000</v>
      </c>
      <c r="O94" s="52">
        <f t="shared" si="22"/>
        <v>0.51979835112293638</v>
      </c>
      <c r="P94" s="36">
        <v>45378</v>
      </c>
      <c r="Q94" s="37">
        <v>3800</v>
      </c>
      <c r="R94" s="37">
        <v>3790</v>
      </c>
      <c r="S94" s="37">
        <v>3810</v>
      </c>
      <c r="T94" s="37">
        <v>3810</v>
      </c>
      <c r="U94" s="37">
        <v>3820</v>
      </c>
      <c r="V94" s="37">
        <v>3860</v>
      </c>
      <c r="W94" s="37">
        <v>3820</v>
      </c>
      <c r="X94" s="37">
        <v>3770</v>
      </c>
      <c r="Y94" s="37">
        <v>3780</v>
      </c>
      <c r="Z94" s="37">
        <v>3920</v>
      </c>
      <c r="AA94" s="37">
        <v>3890</v>
      </c>
      <c r="AB94" s="37">
        <v>3890</v>
      </c>
      <c r="AC94" s="37">
        <v>7336.75</v>
      </c>
      <c r="AD94" s="37">
        <v>7331.13</v>
      </c>
      <c r="AE94" s="37">
        <v>7338.35</v>
      </c>
      <c r="AF94" s="37">
        <v>7350.15</v>
      </c>
      <c r="AG94" s="37">
        <v>7377.76</v>
      </c>
      <c r="AH94" s="37">
        <v>7365.66</v>
      </c>
      <c r="AI94" s="37">
        <v>7310.09</v>
      </c>
      <c r="AJ94" s="37">
        <v>7288.81</v>
      </c>
      <c r="AK94" s="37">
        <v>7205.06</v>
      </c>
      <c r="AL94" s="37">
        <v>7236.98</v>
      </c>
      <c r="AM94" s="37">
        <v>7166.84</v>
      </c>
      <c r="AN94" s="37">
        <v>7254.4</v>
      </c>
      <c r="AO94" s="38">
        <f t="shared" si="19"/>
        <v>-2.631578947368421E-3</v>
      </c>
      <c r="AP94" s="38">
        <f t="shared" si="19"/>
        <v>5.2770448548812663E-3</v>
      </c>
      <c r="AQ94" s="38">
        <f t="shared" si="19"/>
        <v>0</v>
      </c>
      <c r="AR94" s="38">
        <f t="shared" si="17"/>
        <v>2.6246719160104987E-3</v>
      </c>
      <c r="AS94" s="38">
        <f t="shared" si="17"/>
        <v>1.0471204188481676E-2</v>
      </c>
      <c r="AT94" s="38">
        <f t="shared" si="17"/>
        <v>-1.0362694300518135E-2</v>
      </c>
      <c r="AU94" s="38">
        <f t="shared" si="15"/>
        <v>1.3262599469496022E-2</v>
      </c>
      <c r="AV94" s="38">
        <f t="shared" si="15"/>
        <v>-2.6455026455026454E-3</v>
      </c>
      <c r="AW94" s="38">
        <f t="shared" si="15"/>
        <v>-3.5714285714285712E-2</v>
      </c>
      <c r="AX94" s="38">
        <f t="shared" si="15"/>
        <v>7.7120822622107968E-3</v>
      </c>
      <c r="AY94" s="38">
        <f t="shared" si="15"/>
        <v>0</v>
      </c>
      <c r="AZ94" s="39">
        <f t="shared" si="23"/>
        <v>-1.2006458916594652E-2</v>
      </c>
      <c r="BA94" s="38">
        <f t="shared" si="18"/>
        <v>-7.6600674685656331E-4</v>
      </c>
      <c r="BB94" s="38">
        <f t="shared" si="18"/>
        <v>9.8484135460703251E-4</v>
      </c>
      <c r="BC94" s="38">
        <f t="shared" si="18"/>
        <v>1.607990897136178E-3</v>
      </c>
      <c r="BD94" s="38">
        <f t="shared" si="18"/>
        <v>3.7563859240968664E-3</v>
      </c>
      <c r="BE94" s="38">
        <f t="shared" si="18"/>
        <v>-1.6400641929258154E-3</v>
      </c>
      <c r="BF94" s="38">
        <f t="shared" si="18"/>
        <v>-7.5444698777841646E-3</v>
      </c>
      <c r="BG94" s="38">
        <f t="shared" si="16"/>
        <v>2.9195437938428557E-3</v>
      </c>
      <c r="BH94" s="38">
        <f t="shared" si="16"/>
        <v>1.1623775513319804E-2</v>
      </c>
      <c r="BI94" s="38">
        <f t="shared" si="16"/>
        <v>-4.4106795928687331E-3</v>
      </c>
      <c r="BJ94" s="38">
        <f t="shared" si="16"/>
        <v>9.7867400416361203E-3</v>
      </c>
      <c r="BK94" s="38">
        <f t="shared" si="16"/>
        <v>-1.2069916188795696E-2</v>
      </c>
      <c r="BL94" s="39">
        <f t="shared" si="24"/>
        <v>4.2481409254078849E-3</v>
      </c>
      <c r="BM94" s="40">
        <f t="shared" si="25"/>
        <v>-1.6254599842002539E-2</v>
      </c>
      <c r="BN94" s="41">
        <v>320</v>
      </c>
      <c r="BO94" s="41"/>
      <c r="BP94" s="42">
        <f>(BN94-BN93)/BN93</f>
        <v>-0.83289817232375984</v>
      </c>
      <c r="BQ94" s="52">
        <f t="shared" si="26"/>
        <v>9.8340472537576717E-2</v>
      </c>
      <c r="BR94" s="43">
        <v>3</v>
      </c>
      <c r="BS94" s="43">
        <v>7</v>
      </c>
      <c r="BT94" s="43">
        <v>100</v>
      </c>
      <c r="BU94" s="54">
        <f t="shared" si="27"/>
        <v>42.857142857142854</v>
      </c>
    </row>
    <row r="95" spans="1:73" x14ac:dyDescent="0.25">
      <c r="A95" s="44">
        <v>31</v>
      </c>
      <c r="B95" s="44" t="s">
        <v>98</v>
      </c>
      <c r="C95" s="44" t="s">
        <v>99</v>
      </c>
      <c r="D95" s="31">
        <v>2021</v>
      </c>
      <c r="E95" s="34">
        <v>1768257149000</v>
      </c>
      <c r="F95" s="34">
        <v>17592705000</v>
      </c>
      <c r="G95" s="34">
        <v>4278789000</v>
      </c>
      <c r="H95" s="34">
        <f t="shared" si="28"/>
        <v>21871494000</v>
      </c>
      <c r="I95" s="34">
        <v>1114556872000</v>
      </c>
      <c r="J95" s="34">
        <v>10705331418000</v>
      </c>
      <c r="K95" s="35">
        <f t="shared" si="20"/>
        <v>-675571771000</v>
      </c>
      <c r="L95" s="52">
        <f t="shared" si="21"/>
        <v>-6.3106105231276646E-2</v>
      </c>
      <c r="M95" s="35">
        <v>9249648391000</v>
      </c>
      <c r="N95" s="34">
        <v>10705331418000</v>
      </c>
      <c r="O95" s="52">
        <f t="shared" si="22"/>
        <v>0.86402260984163393</v>
      </c>
      <c r="P95" s="36">
        <v>44656</v>
      </c>
      <c r="Q95" s="37">
        <v>1155</v>
      </c>
      <c r="R95" s="37">
        <v>1145</v>
      </c>
      <c r="S95" s="37">
        <v>1090</v>
      </c>
      <c r="T95" s="37">
        <v>1065</v>
      </c>
      <c r="U95" s="37">
        <v>1090</v>
      </c>
      <c r="V95" s="37">
        <v>1150</v>
      </c>
      <c r="W95" s="37">
        <v>1140</v>
      </c>
      <c r="X95" s="37">
        <v>1135</v>
      </c>
      <c r="Y95" s="37">
        <v>1125</v>
      </c>
      <c r="Z95" s="37">
        <v>1145</v>
      </c>
      <c r="AA95" s="37">
        <v>1105</v>
      </c>
      <c r="AB95" s="37">
        <v>1145</v>
      </c>
      <c r="AC95" s="37">
        <v>7049.6</v>
      </c>
      <c r="AD95" s="37">
        <v>7011.69</v>
      </c>
      <c r="AE95" s="37">
        <v>7053.19</v>
      </c>
      <c r="AF95" s="37">
        <v>7071.44</v>
      </c>
      <c r="AG95" s="37">
        <v>7078.76</v>
      </c>
      <c r="AH95" s="37">
        <v>7116.22</v>
      </c>
      <c r="AI95" s="37">
        <v>7148.3</v>
      </c>
      <c r="AJ95" s="37">
        <v>7104.22</v>
      </c>
      <c r="AK95" s="37">
        <v>7127.37</v>
      </c>
      <c r="AL95" s="37">
        <v>7210.83</v>
      </c>
      <c r="AM95" s="37">
        <v>7203.79</v>
      </c>
      <c r="AN95" s="37">
        <v>7214.78</v>
      </c>
      <c r="AO95" s="38">
        <f t="shared" si="19"/>
        <v>-8.658008658008658E-3</v>
      </c>
      <c r="AP95" s="38">
        <f t="shared" si="19"/>
        <v>-4.8034934497816595E-2</v>
      </c>
      <c r="AQ95" s="38">
        <f t="shared" si="19"/>
        <v>-2.2935779816513763E-2</v>
      </c>
      <c r="AR95" s="38">
        <f t="shared" si="17"/>
        <v>2.3474178403755867E-2</v>
      </c>
      <c r="AS95" s="38">
        <f t="shared" si="17"/>
        <v>5.5045871559633031E-2</v>
      </c>
      <c r="AT95" s="38">
        <f t="shared" si="17"/>
        <v>-8.6956521739130436E-3</v>
      </c>
      <c r="AU95" s="38">
        <f t="shared" si="15"/>
        <v>4.4052863436123352E-3</v>
      </c>
      <c r="AV95" s="38">
        <f t="shared" si="15"/>
        <v>8.8888888888888889E-3</v>
      </c>
      <c r="AW95" s="38">
        <f t="shared" si="15"/>
        <v>-1.7467248908296942E-2</v>
      </c>
      <c r="AX95" s="38">
        <f t="shared" si="15"/>
        <v>3.6199095022624438E-2</v>
      </c>
      <c r="AY95" s="38">
        <f t="shared" si="15"/>
        <v>-3.4934497816593885E-2</v>
      </c>
      <c r="AZ95" s="39">
        <f t="shared" si="23"/>
        <v>-1.2712801652628326E-2</v>
      </c>
      <c r="BA95" s="38">
        <f t="shared" si="18"/>
        <v>-5.3776100771676071E-3</v>
      </c>
      <c r="BB95" s="38">
        <f t="shared" si="18"/>
        <v>5.918687220912505E-3</v>
      </c>
      <c r="BC95" s="38">
        <f t="shared" si="18"/>
        <v>2.5874816926809005E-3</v>
      </c>
      <c r="BD95" s="38">
        <f t="shared" si="18"/>
        <v>1.0351498421821608E-3</v>
      </c>
      <c r="BE95" s="38">
        <f t="shared" si="18"/>
        <v>5.291887279693059E-3</v>
      </c>
      <c r="BF95" s="38">
        <f t="shared" si="18"/>
        <v>4.5080112756491408E-3</v>
      </c>
      <c r="BG95" s="38">
        <f t="shared" si="16"/>
        <v>6.2047628029537269E-3</v>
      </c>
      <c r="BH95" s="38">
        <f t="shared" si="16"/>
        <v>-3.248042405543649E-3</v>
      </c>
      <c r="BI95" s="38">
        <f t="shared" si="16"/>
        <v>-1.1574257055013089E-2</v>
      </c>
      <c r="BJ95" s="38">
        <f t="shared" si="16"/>
        <v>9.7726335720502177E-4</v>
      </c>
      <c r="BK95" s="38">
        <f t="shared" si="16"/>
        <v>-1.5232619705659468E-3</v>
      </c>
      <c r="BL95" s="39">
        <f t="shared" si="24"/>
        <v>4.8000719629862233E-3</v>
      </c>
      <c r="BM95" s="40">
        <f t="shared" si="25"/>
        <v>-1.7512873615614551E-2</v>
      </c>
      <c r="BN95" s="41">
        <v>159.11000000000001</v>
      </c>
      <c r="BO95" s="41">
        <v>60.54</v>
      </c>
      <c r="BP95" s="42">
        <f>(BN95-BO95)/BO95</f>
        <v>1.6281797158903208</v>
      </c>
      <c r="BQ95" s="52">
        <f t="shared" si="26"/>
        <v>-5.1079050306272744E-2</v>
      </c>
      <c r="BR95" s="43">
        <v>1</v>
      </c>
      <c r="BS95" s="43">
        <v>4</v>
      </c>
      <c r="BT95" s="43">
        <v>100</v>
      </c>
      <c r="BU95" s="54">
        <f t="shared" si="27"/>
        <v>25</v>
      </c>
    </row>
    <row r="96" spans="1:73" x14ac:dyDescent="0.25">
      <c r="A96" s="44"/>
      <c r="B96" s="44"/>
      <c r="C96" s="44"/>
      <c r="D96" s="45">
        <v>2022</v>
      </c>
      <c r="E96" s="34">
        <v>2625855260000</v>
      </c>
      <c r="F96" s="34">
        <v>24151970000</v>
      </c>
      <c r="G96" s="34">
        <v>3748735000</v>
      </c>
      <c r="H96" s="34">
        <f t="shared" si="28"/>
        <v>27900705000</v>
      </c>
      <c r="I96" s="34">
        <v>2442306662000</v>
      </c>
      <c r="J96" s="34">
        <v>11136909800000</v>
      </c>
      <c r="K96" s="35">
        <f t="shared" si="20"/>
        <v>-211449303000</v>
      </c>
      <c r="L96" s="52">
        <f t="shared" si="21"/>
        <v>-1.8986353198263309E-2</v>
      </c>
      <c r="M96" s="35">
        <v>9092405909000</v>
      </c>
      <c r="N96" s="34">
        <v>11136909800000</v>
      </c>
      <c r="O96" s="52">
        <f t="shared" si="22"/>
        <v>0.81642089882060465</v>
      </c>
      <c r="P96" s="36">
        <v>45013</v>
      </c>
      <c r="Q96" s="37">
        <v>1670</v>
      </c>
      <c r="R96" s="37">
        <v>1700</v>
      </c>
      <c r="S96" s="37">
        <v>1670</v>
      </c>
      <c r="T96" s="37">
        <v>1640</v>
      </c>
      <c r="U96" s="37">
        <v>1690</v>
      </c>
      <c r="V96" s="37">
        <v>1635</v>
      </c>
      <c r="W96" s="37">
        <v>1655</v>
      </c>
      <c r="X96" s="37">
        <v>1655</v>
      </c>
      <c r="Y96" s="37">
        <v>1670</v>
      </c>
      <c r="Z96" s="37">
        <v>1690</v>
      </c>
      <c r="AA96" s="37">
        <v>1640</v>
      </c>
      <c r="AB96" s="37">
        <v>1605</v>
      </c>
      <c r="AC96" s="37">
        <v>6565.73</v>
      </c>
      <c r="AD96" s="37">
        <v>6678.24</v>
      </c>
      <c r="AE96" s="37">
        <v>6612.49</v>
      </c>
      <c r="AF96" s="37">
        <v>6691.61</v>
      </c>
      <c r="AG96" s="37">
        <v>6762.25</v>
      </c>
      <c r="AH96" s="37">
        <v>6708.93</v>
      </c>
      <c r="AI96" s="37">
        <v>6760.33</v>
      </c>
      <c r="AJ96" s="37">
        <v>6839.44</v>
      </c>
      <c r="AK96" s="37">
        <v>6808.95</v>
      </c>
      <c r="AL96" s="37">
        <v>6805.28</v>
      </c>
      <c r="AM96" s="37">
        <v>6827.17</v>
      </c>
      <c r="AN96" s="37">
        <v>6833.18</v>
      </c>
      <c r="AO96" s="38">
        <f t="shared" si="19"/>
        <v>1.7964071856287425E-2</v>
      </c>
      <c r="AP96" s="38">
        <f t="shared" si="19"/>
        <v>-1.7647058823529412E-2</v>
      </c>
      <c r="AQ96" s="38">
        <f t="shared" si="19"/>
        <v>-1.7964071856287425E-2</v>
      </c>
      <c r="AR96" s="38">
        <f t="shared" si="17"/>
        <v>3.048780487804878E-2</v>
      </c>
      <c r="AS96" s="38">
        <f t="shared" si="17"/>
        <v>-3.2544378698224852E-2</v>
      </c>
      <c r="AT96" s="38">
        <f t="shared" si="17"/>
        <v>1.2232415902140673E-2</v>
      </c>
      <c r="AU96" s="38">
        <f t="shared" si="15"/>
        <v>0</v>
      </c>
      <c r="AV96" s="38">
        <f t="shared" si="15"/>
        <v>-8.9820359281437123E-3</v>
      </c>
      <c r="AW96" s="38">
        <f t="shared" si="15"/>
        <v>-1.1834319526627219E-2</v>
      </c>
      <c r="AX96" s="38">
        <f t="shared" si="15"/>
        <v>3.048780487804878E-2</v>
      </c>
      <c r="AY96" s="38">
        <f t="shared" si="15"/>
        <v>2.1806853582554516E-2</v>
      </c>
      <c r="AZ96" s="39">
        <f t="shared" si="23"/>
        <v>2.4007086264267553E-2</v>
      </c>
      <c r="BA96" s="38">
        <f t="shared" si="18"/>
        <v>1.7135946802564257E-2</v>
      </c>
      <c r="BB96" s="38">
        <f t="shared" si="18"/>
        <v>-9.8454083710678257E-3</v>
      </c>
      <c r="BC96" s="38">
        <f t="shared" si="18"/>
        <v>1.1965235486178413E-2</v>
      </c>
      <c r="BD96" s="38">
        <f t="shared" si="18"/>
        <v>1.0556502844606953E-2</v>
      </c>
      <c r="BE96" s="38">
        <f t="shared" si="18"/>
        <v>-7.8849495360271676E-3</v>
      </c>
      <c r="BF96" s="38">
        <f t="shared" si="18"/>
        <v>7.6614303622186599E-3</v>
      </c>
      <c r="BG96" s="38">
        <f t="shared" si="16"/>
        <v>-1.1566736457955576E-2</v>
      </c>
      <c r="BH96" s="38">
        <f t="shared" si="16"/>
        <v>4.4779297835936208E-3</v>
      </c>
      <c r="BI96" s="38">
        <f t="shared" si="16"/>
        <v>5.3928714174877055E-4</v>
      </c>
      <c r="BJ96" s="38">
        <f t="shared" si="16"/>
        <v>-3.206306566263961E-3</v>
      </c>
      <c r="BK96" s="38">
        <f t="shared" si="16"/>
        <v>-8.7953193096043398E-4</v>
      </c>
      <c r="BL96" s="39">
        <f t="shared" si="24"/>
        <v>1.895339955863571E-2</v>
      </c>
      <c r="BM96" s="40">
        <f t="shared" si="25"/>
        <v>5.0536867056318428E-3</v>
      </c>
      <c r="BN96" s="41">
        <v>192.9</v>
      </c>
      <c r="BO96" s="41"/>
      <c r="BP96" s="42">
        <f>(BN96-BN95)/BN95</f>
        <v>0.21236880145811068</v>
      </c>
      <c r="BQ96" s="52">
        <f t="shared" si="26"/>
        <v>-0.28534941516031131</v>
      </c>
      <c r="BR96" s="43">
        <v>1</v>
      </c>
      <c r="BS96" s="43">
        <v>3</v>
      </c>
      <c r="BT96" s="43">
        <v>100</v>
      </c>
      <c r="BU96" s="54">
        <f t="shared" si="27"/>
        <v>33.333333333333329</v>
      </c>
    </row>
    <row r="97" spans="1:73" x14ac:dyDescent="0.25">
      <c r="A97" s="44"/>
      <c r="B97" s="44"/>
      <c r="C97" s="44"/>
      <c r="D97" s="46">
        <v>2023</v>
      </c>
      <c r="E97" s="34">
        <v>1196283500000</v>
      </c>
      <c r="F97" s="34">
        <v>51522289000</v>
      </c>
      <c r="G97" s="34">
        <v>3445842000</v>
      </c>
      <c r="H97" s="34">
        <f t="shared" si="28"/>
        <v>54968131000</v>
      </c>
      <c r="I97" s="34">
        <v>594224534000</v>
      </c>
      <c r="J97" s="34">
        <v>11810444633000</v>
      </c>
      <c r="K97" s="35">
        <f t="shared" si="20"/>
        <v>-657027097000</v>
      </c>
      <c r="L97" s="52">
        <f t="shared" si="21"/>
        <v>-5.563102130500458E-2</v>
      </c>
      <c r="M97" s="35">
        <v>9820482573000</v>
      </c>
      <c r="N97" s="34">
        <v>11810444633000</v>
      </c>
      <c r="O97" s="52">
        <f t="shared" si="22"/>
        <v>0.83150828594210813</v>
      </c>
      <c r="P97" s="36">
        <v>45378</v>
      </c>
      <c r="Q97" s="37">
        <v>1110</v>
      </c>
      <c r="R97" s="37">
        <v>1105</v>
      </c>
      <c r="S97" s="37">
        <v>1070</v>
      </c>
      <c r="T97" s="37">
        <v>1065</v>
      </c>
      <c r="U97" s="37">
        <v>1045</v>
      </c>
      <c r="V97" s="37">
        <v>1045</v>
      </c>
      <c r="W97" s="37">
        <v>1025</v>
      </c>
      <c r="X97" s="37">
        <v>1040</v>
      </c>
      <c r="Y97" s="37">
        <v>1100</v>
      </c>
      <c r="Z97" s="37">
        <v>1035</v>
      </c>
      <c r="AA97" s="37">
        <v>1045</v>
      </c>
      <c r="AB97" s="37">
        <v>1050</v>
      </c>
      <c r="AC97" s="37">
        <v>7336.75</v>
      </c>
      <c r="AD97" s="37">
        <v>7331.13</v>
      </c>
      <c r="AE97" s="37">
        <v>7338.35</v>
      </c>
      <c r="AF97" s="37">
        <v>7350.15</v>
      </c>
      <c r="AG97" s="37">
        <v>7377.76</v>
      </c>
      <c r="AH97" s="37">
        <v>7365.66</v>
      </c>
      <c r="AI97" s="37">
        <v>7310.09</v>
      </c>
      <c r="AJ97" s="37">
        <v>7288.81</v>
      </c>
      <c r="AK97" s="37">
        <v>7205.06</v>
      </c>
      <c r="AL97" s="37">
        <v>7236.98</v>
      </c>
      <c r="AM97" s="37">
        <v>7166.84</v>
      </c>
      <c r="AN97" s="37">
        <v>7254.4</v>
      </c>
      <c r="AO97" s="38">
        <f t="shared" si="19"/>
        <v>-4.5045045045045045E-3</v>
      </c>
      <c r="AP97" s="38">
        <f t="shared" si="19"/>
        <v>-3.1674208144796379E-2</v>
      </c>
      <c r="AQ97" s="38">
        <f t="shared" si="19"/>
        <v>-4.6728971962616819E-3</v>
      </c>
      <c r="AR97" s="38">
        <f t="shared" si="17"/>
        <v>-1.8779342723004695E-2</v>
      </c>
      <c r="AS97" s="38">
        <f t="shared" si="17"/>
        <v>0</v>
      </c>
      <c r="AT97" s="38">
        <f t="shared" si="17"/>
        <v>-1.9138755980861243E-2</v>
      </c>
      <c r="AU97" s="38">
        <f t="shared" si="15"/>
        <v>-1.4423076923076924E-2</v>
      </c>
      <c r="AV97" s="38">
        <f t="shared" si="15"/>
        <v>-5.4545454545454543E-2</v>
      </c>
      <c r="AW97" s="38">
        <f t="shared" si="15"/>
        <v>6.280193236714976E-2</v>
      </c>
      <c r="AX97" s="38">
        <f t="shared" si="15"/>
        <v>-9.5693779904306216E-3</v>
      </c>
      <c r="AY97" s="38">
        <f t="shared" si="15"/>
        <v>-4.7619047619047623E-3</v>
      </c>
      <c r="AZ97" s="39">
        <f t="shared" si="23"/>
        <v>-9.9267590403145603E-2</v>
      </c>
      <c r="BA97" s="38">
        <f t="shared" si="18"/>
        <v>-7.6600674685656331E-4</v>
      </c>
      <c r="BB97" s="38">
        <f t="shared" si="18"/>
        <v>9.8484135460703251E-4</v>
      </c>
      <c r="BC97" s="38">
        <f t="shared" si="18"/>
        <v>1.607990897136178E-3</v>
      </c>
      <c r="BD97" s="38">
        <f t="shared" si="18"/>
        <v>3.7563859240968664E-3</v>
      </c>
      <c r="BE97" s="38">
        <f t="shared" si="18"/>
        <v>-1.6400641929258154E-3</v>
      </c>
      <c r="BF97" s="38">
        <f t="shared" si="18"/>
        <v>-7.5444698777841646E-3</v>
      </c>
      <c r="BG97" s="38">
        <f t="shared" si="16"/>
        <v>2.9195437938428557E-3</v>
      </c>
      <c r="BH97" s="38">
        <f t="shared" si="16"/>
        <v>1.1623775513319804E-2</v>
      </c>
      <c r="BI97" s="38">
        <f t="shared" si="16"/>
        <v>-4.4106795928687331E-3</v>
      </c>
      <c r="BJ97" s="38">
        <f t="shared" si="16"/>
        <v>9.7867400416361203E-3</v>
      </c>
      <c r="BK97" s="38">
        <f t="shared" si="16"/>
        <v>-1.2069916188795696E-2</v>
      </c>
      <c r="BL97" s="39">
        <f t="shared" si="24"/>
        <v>4.2481409254078849E-3</v>
      </c>
      <c r="BM97" s="40">
        <f t="shared" si="25"/>
        <v>-0.10351573132855349</v>
      </c>
      <c r="BN97" s="41">
        <v>53.78</v>
      </c>
      <c r="BO97" s="41"/>
      <c r="BP97" s="42">
        <f>(BN97-BN96)/BN96</f>
        <v>-0.72120269569725248</v>
      </c>
      <c r="BQ97" s="52">
        <f t="shared" si="26"/>
        <v>0.2345647518205719</v>
      </c>
      <c r="BR97" s="43">
        <v>1</v>
      </c>
      <c r="BS97" s="43">
        <v>3</v>
      </c>
      <c r="BT97" s="43">
        <v>100</v>
      </c>
      <c r="BU97" s="54">
        <f t="shared" si="27"/>
        <v>33.333333333333329</v>
      </c>
    </row>
    <row r="98" spans="1:73" x14ac:dyDescent="0.25">
      <c r="A98" s="44">
        <v>32</v>
      </c>
      <c r="B98" s="44" t="s">
        <v>100</v>
      </c>
      <c r="C98" s="44" t="s">
        <v>101</v>
      </c>
      <c r="D98" s="31">
        <v>2021</v>
      </c>
      <c r="E98" s="34">
        <v>770838483651</v>
      </c>
      <c r="F98" s="34">
        <v>9683586801</v>
      </c>
      <c r="G98" s="34">
        <v>0</v>
      </c>
      <c r="H98" s="34">
        <f t="shared" si="28"/>
        <v>9683586801</v>
      </c>
      <c r="I98" s="34">
        <v>624883019222</v>
      </c>
      <c r="J98" s="34">
        <v>3919243683748</v>
      </c>
      <c r="K98" s="35">
        <f t="shared" si="20"/>
        <v>-155639051230</v>
      </c>
      <c r="L98" s="52">
        <f t="shared" si="21"/>
        <v>-3.9711501449984171E-2</v>
      </c>
      <c r="M98" s="35">
        <v>618395061219</v>
      </c>
      <c r="N98" s="34">
        <v>3919243683748</v>
      </c>
      <c r="O98" s="52">
        <f t="shared" si="22"/>
        <v>0.15778428470352843</v>
      </c>
      <c r="P98" s="36">
        <v>44690</v>
      </c>
      <c r="Q98" s="37">
        <v>7500</v>
      </c>
      <c r="R98" s="37">
        <v>7150</v>
      </c>
      <c r="S98" s="37">
        <v>7150</v>
      </c>
      <c r="T98" s="37">
        <v>7150</v>
      </c>
      <c r="U98" s="37">
        <v>6825</v>
      </c>
      <c r="V98" s="37">
        <v>6800</v>
      </c>
      <c r="W98" s="37">
        <v>7025</v>
      </c>
      <c r="X98" s="37">
        <v>7000</v>
      </c>
      <c r="Y98" s="37">
        <v>7250</v>
      </c>
      <c r="Z98" s="37">
        <v>7350</v>
      </c>
      <c r="AA98" s="37">
        <v>7225</v>
      </c>
      <c r="AB98" s="37">
        <v>7250</v>
      </c>
      <c r="AC98" s="37">
        <v>7276.19</v>
      </c>
      <c r="AD98" s="37">
        <v>7225.61</v>
      </c>
      <c r="AE98" s="37">
        <v>7215.98</v>
      </c>
      <c r="AF98" s="37">
        <v>7232.15</v>
      </c>
      <c r="AG98" s="37">
        <v>7196.76</v>
      </c>
      <c r="AH98" s="37">
        <v>7228.91</v>
      </c>
      <c r="AI98" s="37">
        <v>6909.75</v>
      </c>
      <c r="AJ98" s="37">
        <v>6819.79</v>
      </c>
      <c r="AK98" s="37">
        <v>6816.2</v>
      </c>
      <c r="AL98" s="37">
        <v>6599.84</v>
      </c>
      <c r="AM98" s="37">
        <v>6597.99</v>
      </c>
      <c r="AN98" s="37">
        <v>6644.47</v>
      </c>
      <c r="AO98" s="38">
        <f t="shared" si="19"/>
        <v>-4.6666666666666669E-2</v>
      </c>
      <c r="AP98" s="38">
        <f t="shared" si="19"/>
        <v>0</v>
      </c>
      <c r="AQ98" s="38">
        <f t="shared" si="19"/>
        <v>0</v>
      </c>
      <c r="AR98" s="38">
        <f t="shared" si="17"/>
        <v>-4.5454545454545456E-2</v>
      </c>
      <c r="AS98" s="38">
        <f t="shared" si="17"/>
        <v>-3.663003663003663E-3</v>
      </c>
      <c r="AT98" s="38">
        <f t="shared" si="17"/>
        <v>3.3088235294117647E-2</v>
      </c>
      <c r="AU98" s="38">
        <f t="shared" si="15"/>
        <v>3.5714285714285713E-3</v>
      </c>
      <c r="AV98" s="38">
        <f t="shared" si="15"/>
        <v>-3.4482758620689655E-2</v>
      </c>
      <c r="AW98" s="38">
        <f t="shared" si="15"/>
        <v>-1.3605442176870748E-2</v>
      </c>
      <c r="AX98" s="38">
        <f t="shared" si="15"/>
        <v>1.7301038062283738E-2</v>
      </c>
      <c r="AY98" s="38">
        <f t="shared" si="15"/>
        <v>-3.4482758620689655E-3</v>
      </c>
      <c r="AZ98" s="39">
        <f t="shared" si="23"/>
        <v>-9.3359990516015207E-2</v>
      </c>
      <c r="BA98" s="38">
        <f t="shared" si="18"/>
        <v>-6.9514402455130957E-3</v>
      </c>
      <c r="BB98" s="38">
        <f t="shared" si="18"/>
        <v>-1.3327594486832405E-3</v>
      </c>
      <c r="BC98" s="38">
        <f t="shared" si="18"/>
        <v>2.2408598693455461E-3</v>
      </c>
      <c r="BD98" s="38">
        <f t="shared" si="18"/>
        <v>-4.8934272657507683E-3</v>
      </c>
      <c r="BE98" s="38">
        <f t="shared" si="18"/>
        <v>4.4672880574035583E-3</v>
      </c>
      <c r="BF98" s="38">
        <f t="shared" si="18"/>
        <v>-4.4150501251225958E-2</v>
      </c>
      <c r="BG98" s="38">
        <f t="shared" si="16"/>
        <v>1.319102201094169E-2</v>
      </c>
      <c r="BH98" s="38">
        <f t="shared" si="16"/>
        <v>5.2668642352045802E-4</v>
      </c>
      <c r="BI98" s="38">
        <f t="shared" si="16"/>
        <v>3.2782612911828116E-2</v>
      </c>
      <c r="BJ98" s="38">
        <f t="shared" si="16"/>
        <v>2.8038842132230632E-4</v>
      </c>
      <c r="BK98" s="38">
        <f t="shared" si="16"/>
        <v>-6.9952908207878842E-3</v>
      </c>
      <c r="BL98" s="39">
        <f t="shared" si="24"/>
        <v>-1.0834561337599271E-2</v>
      </c>
      <c r="BM98" s="40">
        <f t="shared" si="25"/>
        <v>-8.2525429178415932E-2</v>
      </c>
      <c r="BN98" s="41">
        <v>471.38</v>
      </c>
      <c r="BO98" s="41">
        <v>479.82</v>
      </c>
      <c r="BP98" s="42">
        <f>(BN98-BO98)/BO98</f>
        <v>-1.7589929556917173E-2</v>
      </c>
      <c r="BQ98" s="52">
        <f t="shared" si="26"/>
        <v>8.4240490389084783</v>
      </c>
      <c r="BR98" s="43">
        <v>1</v>
      </c>
      <c r="BS98" s="43">
        <v>2</v>
      </c>
      <c r="BT98" s="43">
        <v>100</v>
      </c>
      <c r="BU98" s="54">
        <f t="shared" si="27"/>
        <v>50</v>
      </c>
    </row>
    <row r="99" spans="1:73" x14ac:dyDescent="0.25">
      <c r="A99" s="44"/>
      <c r="B99" s="44"/>
      <c r="C99" s="44"/>
      <c r="D99" s="45">
        <v>2022</v>
      </c>
      <c r="E99" s="34">
        <v>756754646979</v>
      </c>
      <c r="F99" s="34">
        <v>15451741396</v>
      </c>
      <c r="G99" s="34">
        <v>0</v>
      </c>
      <c r="H99" s="34">
        <f t="shared" si="28"/>
        <v>15451741396</v>
      </c>
      <c r="I99" s="34">
        <v>677186311780</v>
      </c>
      <c r="J99" s="34">
        <v>4590737849889</v>
      </c>
      <c r="K99" s="35">
        <f t="shared" si="20"/>
        <v>-95020076595</v>
      </c>
      <c r="L99" s="52">
        <f t="shared" si="21"/>
        <v>-2.0698214470533861E-2</v>
      </c>
      <c r="M99" s="35">
        <v>662339075974</v>
      </c>
      <c r="N99" s="34">
        <v>4590737849889</v>
      </c>
      <c r="O99" s="52">
        <f t="shared" si="22"/>
        <v>0.14427725948019768</v>
      </c>
      <c r="P99" s="36">
        <v>45044</v>
      </c>
      <c r="Q99" s="37">
        <v>7450</v>
      </c>
      <c r="R99" s="37">
        <v>7450</v>
      </c>
      <c r="S99" s="37">
        <v>7450</v>
      </c>
      <c r="T99" s="37">
        <v>7400</v>
      </c>
      <c r="U99" s="37">
        <v>7075</v>
      </c>
      <c r="V99" s="37">
        <v>7075</v>
      </c>
      <c r="W99" s="37">
        <v>7100</v>
      </c>
      <c r="X99" s="37">
        <v>7100</v>
      </c>
      <c r="Y99" s="37">
        <v>7100</v>
      </c>
      <c r="Z99" s="37">
        <v>7425</v>
      </c>
      <c r="AA99" s="37">
        <v>7425</v>
      </c>
      <c r="AB99" s="37">
        <v>7425</v>
      </c>
      <c r="AC99" s="37">
        <v>6785.6</v>
      </c>
      <c r="AD99" s="37">
        <v>6818.57</v>
      </c>
      <c r="AE99" s="37">
        <v>6787.58</v>
      </c>
      <c r="AF99" s="37">
        <v>6821.81</v>
      </c>
      <c r="AG99" s="37">
        <v>6910.15</v>
      </c>
      <c r="AH99" s="37">
        <v>6945.48</v>
      </c>
      <c r="AI99" s="37">
        <v>6915.72</v>
      </c>
      <c r="AJ99" s="37">
        <v>6863.3</v>
      </c>
      <c r="AK99" s="37">
        <v>6812.72</v>
      </c>
      <c r="AL99" s="37">
        <v>6844.03</v>
      </c>
      <c r="AM99" s="37">
        <v>6787.63</v>
      </c>
      <c r="AN99" s="37">
        <v>6769.63</v>
      </c>
      <c r="AO99" s="38">
        <f t="shared" si="19"/>
        <v>0</v>
      </c>
      <c r="AP99" s="38">
        <f t="shared" si="19"/>
        <v>0</v>
      </c>
      <c r="AQ99" s="38">
        <f t="shared" si="19"/>
        <v>-6.7114093959731542E-3</v>
      </c>
      <c r="AR99" s="38">
        <f t="shared" si="17"/>
        <v>-4.3918918918918921E-2</v>
      </c>
      <c r="AS99" s="38">
        <f t="shared" si="17"/>
        <v>0</v>
      </c>
      <c r="AT99" s="38">
        <f t="shared" si="17"/>
        <v>3.5335689045936395E-3</v>
      </c>
      <c r="AU99" s="38">
        <f t="shared" si="15"/>
        <v>0</v>
      </c>
      <c r="AV99" s="38">
        <f t="shared" si="15"/>
        <v>0</v>
      </c>
      <c r="AW99" s="38">
        <f t="shared" si="15"/>
        <v>-4.3771043771043773E-2</v>
      </c>
      <c r="AX99" s="38">
        <f t="shared" si="15"/>
        <v>0</v>
      </c>
      <c r="AY99" s="38">
        <f t="shared" si="15"/>
        <v>0</v>
      </c>
      <c r="AZ99" s="39">
        <f t="shared" si="23"/>
        <v>-9.0867803181342216E-2</v>
      </c>
      <c r="BA99" s="38">
        <f t="shared" si="18"/>
        <v>4.8588186748407423E-3</v>
      </c>
      <c r="BB99" s="38">
        <f t="shared" si="18"/>
        <v>-4.5449412413452938E-3</v>
      </c>
      <c r="BC99" s="38">
        <f t="shared" si="18"/>
        <v>5.0430344835715344E-3</v>
      </c>
      <c r="BD99" s="38">
        <f t="shared" si="18"/>
        <v>1.2949642396959051E-2</v>
      </c>
      <c r="BE99" s="38">
        <f t="shared" si="18"/>
        <v>5.112768897925505E-3</v>
      </c>
      <c r="BF99" s="38">
        <f t="shared" si="18"/>
        <v>-4.2848010504672549E-3</v>
      </c>
      <c r="BG99" s="38">
        <f t="shared" si="16"/>
        <v>7.6377252924977887E-3</v>
      </c>
      <c r="BH99" s="38">
        <f t="shared" si="16"/>
        <v>7.424347397221657E-3</v>
      </c>
      <c r="BI99" s="38">
        <f t="shared" si="16"/>
        <v>-4.5747899994593088E-3</v>
      </c>
      <c r="BJ99" s="38">
        <f t="shared" si="16"/>
        <v>8.3092331196602687E-3</v>
      </c>
      <c r="BK99" s="38">
        <f t="shared" si="16"/>
        <v>2.6589340924097773E-3</v>
      </c>
      <c r="BL99" s="39">
        <f t="shared" si="24"/>
        <v>4.0589972063814463E-2</v>
      </c>
      <c r="BM99" s="40">
        <f t="shared" si="25"/>
        <v>-0.13145777524515667</v>
      </c>
      <c r="BN99" s="41">
        <v>476.7</v>
      </c>
      <c r="BO99" s="41"/>
      <c r="BP99" s="42">
        <f>(BN99-BN98)/BN98</f>
        <v>1.1286011286011272E-2</v>
      </c>
      <c r="BQ99" s="52">
        <f t="shared" si="26"/>
        <v>-17.465052111853772</v>
      </c>
      <c r="BR99" s="43">
        <v>1</v>
      </c>
      <c r="BS99" s="43">
        <v>2</v>
      </c>
      <c r="BT99" s="43">
        <v>100</v>
      </c>
      <c r="BU99" s="54">
        <f t="shared" si="27"/>
        <v>50</v>
      </c>
    </row>
    <row r="100" spans="1:73" x14ac:dyDescent="0.25">
      <c r="A100" s="44"/>
      <c r="B100" s="44"/>
      <c r="C100" s="44"/>
      <c r="D100" s="46">
        <v>2023</v>
      </c>
      <c r="E100" s="34">
        <v>1102648640241</v>
      </c>
      <c r="F100" s="34">
        <v>16566055356</v>
      </c>
      <c r="G100" s="34">
        <v>0</v>
      </c>
      <c r="H100" s="34">
        <f t="shared" si="28"/>
        <v>16566055356</v>
      </c>
      <c r="I100" s="34">
        <v>1040203617434</v>
      </c>
      <c r="J100" s="34">
        <v>5482234635262</v>
      </c>
      <c r="K100" s="35">
        <f t="shared" si="20"/>
        <v>-79011078163</v>
      </c>
      <c r="L100" s="52">
        <f t="shared" si="21"/>
        <v>-1.4412202946367325E-2</v>
      </c>
      <c r="M100" s="35">
        <v>634723259687</v>
      </c>
      <c r="N100" s="34">
        <v>5482234635262</v>
      </c>
      <c r="O100" s="52">
        <f t="shared" si="22"/>
        <v>0.11577820029891261</v>
      </c>
      <c r="P100" s="36">
        <v>45379</v>
      </c>
      <c r="Q100" s="37">
        <v>10425</v>
      </c>
      <c r="R100" s="37">
        <v>10425</v>
      </c>
      <c r="S100" s="37">
        <v>10475</v>
      </c>
      <c r="T100" s="37">
        <v>10800</v>
      </c>
      <c r="U100" s="37">
        <v>10800</v>
      </c>
      <c r="V100" s="37">
        <v>10800</v>
      </c>
      <c r="W100" s="37">
        <v>10800</v>
      </c>
      <c r="X100" s="37">
        <v>10700</v>
      </c>
      <c r="Y100" s="37">
        <v>10700</v>
      </c>
      <c r="Z100" s="37">
        <v>10700</v>
      </c>
      <c r="AA100" s="37">
        <v>10125</v>
      </c>
      <c r="AB100" s="37">
        <v>10125</v>
      </c>
      <c r="AC100" s="37">
        <v>7331.13</v>
      </c>
      <c r="AD100" s="37">
        <v>7338.35</v>
      </c>
      <c r="AE100" s="37">
        <v>7350.15</v>
      </c>
      <c r="AF100" s="37">
        <v>7377.76</v>
      </c>
      <c r="AG100" s="37">
        <v>7365.66</v>
      </c>
      <c r="AH100" s="37">
        <v>7310.09</v>
      </c>
      <c r="AI100" s="37">
        <v>7288.81</v>
      </c>
      <c r="AJ100" s="37">
        <v>7205.06</v>
      </c>
      <c r="AK100" s="37">
        <v>7236.98</v>
      </c>
      <c r="AL100" s="37">
        <v>7166.84</v>
      </c>
      <c r="AM100" s="37">
        <v>7254.4</v>
      </c>
      <c r="AN100" s="37">
        <v>7286.88</v>
      </c>
      <c r="AO100" s="38">
        <f t="shared" si="19"/>
        <v>0</v>
      </c>
      <c r="AP100" s="38">
        <f t="shared" si="19"/>
        <v>4.7961630695443642E-3</v>
      </c>
      <c r="AQ100" s="38">
        <f t="shared" si="19"/>
        <v>3.1026252983293555E-2</v>
      </c>
      <c r="AR100" s="38">
        <f t="shared" si="17"/>
        <v>0</v>
      </c>
      <c r="AS100" s="38">
        <f t="shared" si="17"/>
        <v>0</v>
      </c>
      <c r="AT100" s="38">
        <f t="shared" si="17"/>
        <v>0</v>
      </c>
      <c r="AU100" s="38">
        <f t="shared" si="15"/>
        <v>9.3457943925233638E-3</v>
      </c>
      <c r="AV100" s="38">
        <f t="shared" si="15"/>
        <v>0</v>
      </c>
      <c r="AW100" s="38">
        <f t="shared" si="15"/>
        <v>0</v>
      </c>
      <c r="AX100" s="38">
        <f t="shared" si="15"/>
        <v>5.6790123456790124E-2</v>
      </c>
      <c r="AY100" s="38">
        <f t="shared" si="15"/>
        <v>0</v>
      </c>
      <c r="AZ100" s="39">
        <f t="shared" si="23"/>
        <v>0.10195833390215141</v>
      </c>
      <c r="BA100" s="38">
        <f t="shared" si="18"/>
        <v>9.8484135460703251E-4</v>
      </c>
      <c r="BB100" s="38">
        <f t="shared" si="18"/>
        <v>1.607990897136178E-3</v>
      </c>
      <c r="BC100" s="38">
        <f t="shared" si="18"/>
        <v>3.7563859240968664E-3</v>
      </c>
      <c r="BD100" s="38">
        <f t="shared" si="18"/>
        <v>-1.6400641929258154E-3</v>
      </c>
      <c r="BE100" s="38">
        <f t="shared" si="18"/>
        <v>-7.5444698777841646E-3</v>
      </c>
      <c r="BF100" s="38">
        <f t="shared" si="18"/>
        <v>-2.9110448708565481E-3</v>
      </c>
      <c r="BG100" s="38">
        <f t="shared" si="16"/>
        <v>1.1623775513319804E-2</v>
      </c>
      <c r="BH100" s="38">
        <f t="shared" si="16"/>
        <v>-4.4106795928687331E-3</v>
      </c>
      <c r="BI100" s="38">
        <f t="shared" si="16"/>
        <v>9.7867400416361203E-3</v>
      </c>
      <c r="BJ100" s="38">
        <f t="shared" si="16"/>
        <v>-1.2069916188795696E-2</v>
      </c>
      <c r="BK100" s="38">
        <f t="shared" si="16"/>
        <v>-4.4573260435193766E-3</v>
      </c>
      <c r="BL100" s="39">
        <f t="shared" si="24"/>
        <v>-5.2737670359543319E-3</v>
      </c>
      <c r="BM100" s="40">
        <f t="shared" si="25"/>
        <v>0.10723210093810574</v>
      </c>
      <c r="BN100" s="41">
        <v>700.53</v>
      </c>
      <c r="BO100" s="41"/>
      <c r="BP100" s="42">
        <f>(BN100-BN99)/BN99</f>
        <v>0.46954059156702327</v>
      </c>
      <c r="BQ100" s="52">
        <f t="shared" si="26"/>
        <v>8.8552729380310974E-2</v>
      </c>
      <c r="BR100" s="43">
        <v>1</v>
      </c>
      <c r="BS100" s="43">
        <v>2</v>
      </c>
      <c r="BT100" s="43">
        <v>100</v>
      </c>
      <c r="BU100" s="54">
        <f t="shared" si="27"/>
        <v>50</v>
      </c>
    </row>
    <row r="101" spans="1:73" x14ac:dyDescent="0.25">
      <c r="A101" s="44">
        <v>33</v>
      </c>
      <c r="B101" s="44" t="s">
        <v>102</v>
      </c>
      <c r="C101" s="44" t="s">
        <v>103</v>
      </c>
      <c r="D101" s="31">
        <v>2021</v>
      </c>
      <c r="E101" s="34">
        <v>1985880000000</v>
      </c>
      <c r="F101" s="34">
        <v>93445000000</v>
      </c>
      <c r="G101" s="34">
        <v>0</v>
      </c>
      <c r="H101" s="34">
        <f t="shared" si="28"/>
        <v>93445000000</v>
      </c>
      <c r="I101" s="34">
        <v>1531950000000</v>
      </c>
      <c r="J101" s="34">
        <v>21084017000000</v>
      </c>
      <c r="K101" s="35">
        <f t="shared" si="20"/>
        <v>-547375000000</v>
      </c>
      <c r="L101" s="52">
        <f t="shared" si="21"/>
        <v>-2.5961608738979864E-2</v>
      </c>
      <c r="M101" s="35">
        <v>14591663000000</v>
      </c>
      <c r="N101" s="34">
        <v>21084017000000</v>
      </c>
      <c r="O101" s="52">
        <f t="shared" si="22"/>
        <v>0.69207224600511374</v>
      </c>
      <c r="P101" s="36">
        <v>44677</v>
      </c>
      <c r="Q101" s="37">
        <v>809.29</v>
      </c>
      <c r="R101" s="37">
        <v>804.36</v>
      </c>
      <c r="S101" s="37">
        <v>799.42</v>
      </c>
      <c r="T101" s="37">
        <v>804.36</v>
      </c>
      <c r="U101" s="37">
        <v>804.36</v>
      </c>
      <c r="V101" s="37">
        <v>779.68</v>
      </c>
      <c r="W101" s="37">
        <v>789.55</v>
      </c>
      <c r="X101" s="37">
        <v>789.55</v>
      </c>
      <c r="Y101" s="37">
        <v>784.62</v>
      </c>
      <c r="Z101" s="37">
        <v>774.75</v>
      </c>
      <c r="AA101" s="37">
        <v>784.62</v>
      </c>
      <c r="AB101" s="37">
        <v>779.68</v>
      </c>
      <c r="AC101" s="37">
        <v>7275.29</v>
      </c>
      <c r="AD101" s="37">
        <v>7199.23</v>
      </c>
      <c r="AE101" s="37">
        <v>7227.36</v>
      </c>
      <c r="AF101" s="37">
        <v>7276.19</v>
      </c>
      <c r="AG101" s="37">
        <v>7225.61</v>
      </c>
      <c r="AH101" s="37">
        <v>7215.98</v>
      </c>
      <c r="AI101" s="37">
        <v>7232.15</v>
      </c>
      <c r="AJ101" s="37">
        <v>7196.76</v>
      </c>
      <c r="AK101" s="37">
        <v>7228.91</v>
      </c>
      <c r="AL101" s="37">
        <v>6909.75</v>
      </c>
      <c r="AM101" s="37">
        <v>6819.79</v>
      </c>
      <c r="AN101" s="37">
        <v>6816.2</v>
      </c>
      <c r="AO101" s="38">
        <f t="shared" si="19"/>
        <v>-6.091759443462727E-3</v>
      </c>
      <c r="AP101" s="38">
        <f t="shared" si="19"/>
        <v>-6.1415286687553517E-3</v>
      </c>
      <c r="AQ101" s="38">
        <f t="shared" si="19"/>
        <v>6.1794801230893081E-3</v>
      </c>
      <c r="AR101" s="38">
        <f t="shared" si="17"/>
        <v>0</v>
      </c>
      <c r="AS101" s="38">
        <f t="shared" si="17"/>
        <v>-3.0682778855239026E-2</v>
      </c>
      <c r="AT101" s="38">
        <f t="shared" si="17"/>
        <v>1.2659039605992208E-2</v>
      </c>
      <c r="AU101" s="38">
        <f t="shared" si="15"/>
        <v>0</v>
      </c>
      <c r="AV101" s="38">
        <f t="shared" si="15"/>
        <v>6.2832963727663706E-3</v>
      </c>
      <c r="AW101" s="38">
        <f t="shared" si="15"/>
        <v>1.2739593417231371E-2</v>
      </c>
      <c r="AX101" s="38">
        <f t="shared" si="15"/>
        <v>-1.2579337768601366E-2</v>
      </c>
      <c r="AY101" s="38">
        <f t="shared" si="15"/>
        <v>6.3359326903345663E-3</v>
      </c>
      <c r="AZ101" s="39">
        <f t="shared" si="23"/>
        <v>-1.1298062526644649E-2</v>
      </c>
      <c r="BA101" s="38">
        <f t="shared" si="18"/>
        <v>-1.0454566072280335E-2</v>
      </c>
      <c r="BB101" s="38">
        <f t="shared" si="18"/>
        <v>3.9073623151364952E-3</v>
      </c>
      <c r="BC101" s="38">
        <f t="shared" si="18"/>
        <v>6.7562706161032422E-3</v>
      </c>
      <c r="BD101" s="38">
        <f t="shared" si="18"/>
        <v>-6.9514402455130957E-3</v>
      </c>
      <c r="BE101" s="38">
        <f t="shared" si="18"/>
        <v>-1.3327594486832405E-3</v>
      </c>
      <c r="BF101" s="38">
        <f t="shared" si="18"/>
        <v>2.2408598693455461E-3</v>
      </c>
      <c r="BG101" s="38">
        <f t="shared" si="16"/>
        <v>4.9174906485695532E-3</v>
      </c>
      <c r="BH101" s="38">
        <f t="shared" si="16"/>
        <v>-4.4474201504790672E-3</v>
      </c>
      <c r="BI101" s="38">
        <f t="shared" si="16"/>
        <v>4.6189804262093397E-2</v>
      </c>
      <c r="BJ101" s="38">
        <f t="shared" si="16"/>
        <v>1.319102201094169E-2</v>
      </c>
      <c r="BK101" s="38">
        <f t="shared" si="16"/>
        <v>5.2668642352045802E-4</v>
      </c>
      <c r="BL101" s="39">
        <f t="shared" si="24"/>
        <v>5.4543310228754645E-2</v>
      </c>
      <c r="BM101" s="40">
        <f t="shared" si="25"/>
        <v>-6.5841372755399294E-2</v>
      </c>
      <c r="BN101" s="41">
        <v>150.65</v>
      </c>
      <c r="BO101" s="41">
        <v>128.22999999999999</v>
      </c>
      <c r="BP101" s="42">
        <f>(BN101-BO101)/BO101</f>
        <v>0.17484208063635667</v>
      </c>
      <c r="BQ101" s="52">
        <f t="shared" si="26"/>
        <v>-0.75207508556756641</v>
      </c>
      <c r="BR101" s="43">
        <v>1</v>
      </c>
      <c r="BS101" s="43">
        <v>3</v>
      </c>
      <c r="BT101" s="43">
        <v>100</v>
      </c>
      <c r="BU101" s="54">
        <f t="shared" si="27"/>
        <v>33.333333333333329</v>
      </c>
    </row>
    <row r="102" spans="1:73" x14ac:dyDescent="0.25">
      <c r="A102" s="44"/>
      <c r="B102" s="44"/>
      <c r="C102" s="44"/>
      <c r="D102" s="45">
        <v>2022</v>
      </c>
      <c r="E102" s="34">
        <v>2245532000000</v>
      </c>
      <c r="F102" s="34">
        <v>98538000000</v>
      </c>
      <c r="G102" s="34">
        <v>0</v>
      </c>
      <c r="H102" s="34">
        <f t="shared" si="28"/>
        <v>98538000000</v>
      </c>
      <c r="I102" s="34">
        <v>1023209000000</v>
      </c>
      <c r="J102" s="34">
        <v>23673644000000</v>
      </c>
      <c r="K102" s="35">
        <f t="shared" si="20"/>
        <v>-1320861000000</v>
      </c>
      <c r="L102" s="52">
        <f t="shared" si="21"/>
        <v>-5.5794578984122593E-2</v>
      </c>
      <c r="M102" s="35">
        <v>16841410000000</v>
      </c>
      <c r="N102" s="34">
        <v>23673644000000</v>
      </c>
      <c r="O102" s="52">
        <f t="shared" si="22"/>
        <v>0.71139914074909638</v>
      </c>
      <c r="P102" s="36">
        <v>45014</v>
      </c>
      <c r="Q102" s="37">
        <v>671.12</v>
      </c>
      <c r="R102" s="37">
        <v>671.12</v>
      </c>
      <c r="S102" s="37">
        <v>666.18</v>
      </c>
      <c r="T102" s="37">
        <v>680.99</v>
      </c>
      <c r="U102" s="37">
        <v>676.05</v>
      </c>
      <c r="V102" s="37">
        <v>671.12</v>
      </c>
      <c r="W102" s="37">
        <v>671.12</v>
      </c>
      <c r="X102" s="37">
        <v>671.12</v>
      </c>
      <c r="Y102" s="37">
        <v>680.99</v>
      </c>
      <c r="Z102" s="37">
        <v>671.12</v>
      </c>
      <c r="AA102" s="37">
        <v>661.25</v>
      </c>
      <c r="AB102" s="37">
        <v>660</v>
      </c>
      <c r="AC102" s="37">
        <v>6678.24</v>
      </c>
      <c r="AD102" s="37">
        <v>6612.49</v>
      </c>
      <c r="AE102" s="37">
        <v>6691.61</v>
      </c>
      <c r="AF102" s="37">
        <v>6762.25</v>
      </c>
      <c r="AG102" s="37">
        <v>6708.93</v>
      </c>
      <c r="AH102" s="37">
        <v>6760.33</v>
      </c>
      <c r="AI102" s="37">
        <v>6839.44</v>
      </c>
      <c r="AJ102" s="37">
        <v>6808.95</v>
      </c>
      <c r="AK102" s="37">
        <v>6805.28</v>
      </c>
      <c r="AL102" s="37">
        <v>6827.17</v>
      </c>
      <c r="AM102" s="37">
        <v>6833.18</v>
      </c>
      <c r="AN102" s="37">
        <v>6819.67</v>
      </c>
      <c r="AO102" s="38">
        <f t="shared" si="19"/>
        <v>0</v>
      </c>
      <c r="AP102" s="38">
        <f t="shared" si="19"/>
        <v>-7.3608296578854069E-3</v>
      </c>
      <c r="AQ102" s="38">
        <f t="shared" si="19"/>
        <v>2.2231228797021916E-2</v>
      </c>
      <c r="AR102" s="38">
        <f t="shared" si="17"/>
        <v>-7.2541447010970126E-3</v>
      </c>
      <c r="AS102" s="38">
        <f t="shared" si="17"/>
        <v>-7.2923600325418983E-3</v>
      </c>
      <c r="AT102" s="38">
        <f t="shared" si="17"/>
        <v>0</v>
      </c>
      <c r="AU102" s="38">
        <f t="shared" si="15"/>
        <v>0</v>
      </c>
      <c r="AV102" s="38">
        <f t="shared" si="15"/>
        <v>-1.4493604898750356E-2</v>
      </c>
      <c r="AW102" s="38">
        <f t="shared" si="15"/>
        <v>1.4706758850876155E-2</v>
      </c>
      <c r="AX102" s="38">
        <f t="shared" si="15"/>
        <v>1.492627599243857E-2</v>
      </c>
      <c r="AY102" s="38">
        <f t="shared" si="15"/>
        <v>1.893939393939394E-3</v>
      </c>
      <c r="AZ102" s="39">
        <f t="shared" si="23"/>
        <v>1.7357263744001362E-2</v>
      </c>
      <c r="BA102" s="38">
        <f t="shared" si="18"/>
        <v>-9.8454083710678257E-3</v>
      </c>
      <c r="BB102" s="38">
        <f t="shared" si="18"/>
        <v>1.1965235486178413E-2</v>
      </c>
      <c r="BC102" s="38">
        <f t="shared" si="18"/>
        <v>1.0556502844606953E-2</v>
      </c>
      <c r="BD102" s="38">
        <f t="shared" si="18"/>
        <v>-7.8849495360271676E-3</v>
      </c>
      <c r="BE102" s="38">
        <f t="shared" si="18"/>
        <v>7.6614303622186599E-3</v>
      </c>
      <c r="BF102" s="38">
        <f t="shared" si="18"/>
        <v>1.1702091465949098E-2</v>
      </c>
      <c r="BG102" s="38">
        <f t="shared" si="16"/>
        <v>4.4779297835936208E-3</v>
      </c>
      <c r="BH102" s="38">
        <f t="shared" si="16"/>
        <v>5.3928714174877055E-4</v>
      </c>
      <c r="BI102" s="38">
        <f t="shared" si="16"/>
        <v>-3.206306566263961E-3</v>
      </c>
      <c r="BJ102" s="38">
        <f t="shared" si="16"/>
        <v>-8.7953193096043398E-4</v>
      </c>
      <c r="BK102" s="38">
        <f t="shared" si="16"/>
        <v>1.9810342729193963E-3</v>
      </c>
      <c r="BL102" s="39">
        <f t="shared" si="24"/>
        <v>2.7067314952895521E-2</v>
      </c>
      <c r="BM102" s="40">
        <f t="shared" si="25"/>
        <v>-9.7100512088941597E-3</v>
      </c>
      <c r="BN102" s="41">
        <v>151.74</v>
      </c>
      <c r="BO102" s="41"/>
      <c r="BP102" s="42">
        <f>(BN102-BN101)/BN101</f>
        <v>7.2353136408895014E-3</v>
      </c>
      <c r="BQ102" s="52">
        <f t="shared" si="26"/>
        <v>-10.416003362036578</v>
      </c>
      <c r="BR102" s="43">
        <v>1</v>
      </c>
      <c r="BS102" s="43">
        <v>3</v>
      </c>
      <c r="BT102" s="43">
        <v>100</v>
      </c>
      <c r="BU102" s="54">
        <f t="shared" si="27"/>
        <v>33.333333333333329</v>
      </c>
    </row>
    <row r="103" spans="1:73" x14ac:dyDescent="0.25">
      <c r="A103" s="44"/>
      <c r="B103" s="44"/>
      <c r="C103" s="44"/>
      <c r="D103" s="46">
        <v>2023</v>
      </c>
      <c r="E103" s="34">
        <v>1896631000000</v>
      </c>
      <c r="F103" s="34">
        <v>119103000000</v>
      </c>
      <c r="G103" s="34">
        <v>0</v>
      </c>
      <c r="H103" s="34">
        <f t="shared" si="28"/>
        <v>119103000000</v>
      </c>
      <c r="I103" s="34">
        <v>-1053127000000</v>
      </c>
      <c r="J103" s="34">
        <v>25883325000000</v>
      </c>
      <c r="K103" s="35">
        <f t="shared" si="20"/>
        <v>-3068861000000</v>
      </c>
      <c r="L103" s="52">
        <f t="shared" si="21"/>
        <v>-0.11856517661467374</v>
      </c>
      <c r="M103" s="35">
        <v>17680467000000</v>
      </c>
      <c r="N103" s="34">
        <v>25883325000000</v>
      </c>
      <c r="O103" s="52">
        <f t="shared" si="22"/>
        <v>0.68308329783750732</v>
      </c>
      <c r="P103" s="36">
        <v>45379</v>
      </c>
      <c r="Q103" s="37">
        <v>685</v>
      </c>
      <c r="R103" s="37">
        <v>680</v>
      </c>
      <c r="S103" s="37">
        <v>670</v>
      </c>
      <c r="T103" s="37">
        <v>675</v>
      </c>
      <c r="U103" s="37">
        <v>670</v>
      </c>
      <c r="V103" s="37">
        <v>675</v>
      </c>
      <c r="W103" s="37">
        <v>670</v>
      </c>
      <c r="X103" s="37">
        <v>650</v>
      </c>
      <c r="Y103" s="37">
        <v>655</v>
      </c>
      <c r="Z103" s="37">
        <v>665</v>
      </c>
      <c r="AA103" s="37">
        <v>665</v>
      </c>
      <c r="AB103" s="37">
        <v>665</v>
      </c>
      <c r="AC103" s="37">
        <v>7331.13</v>
      </c>
      <c r="AD103" s="37">
        <v>7338.35</v>
      </c>
      <c r="AE103" s="37">
        <v>7350.15</v>
      </c>
      <c r="AF103" s="37">
        <v>7377.76</v>
      </c>
      <c r="AG103" s="37">
        <v>7365.66</v>
      </c>
      <c r="AH103" s="37">
        <v>7310.09</v>
      </c>
      <c r="AI103" s="37">
        <v>7288.81</v>
      </c>
      <c r="AJ103" s="37">
        <v>7205.06</v>
      </c>
      <c r="AK103" s="37">
        <v>7236.98</v>
      </c>
      <c r="AL103" s="37">
        <v>7166.84</v>
      </c>
      <c r="AM103" s="37">
        <v>7254.4</v>
      </c>
      <c r="AN103" s="37">
        <v>7286.88</v>
      </c>
      <c r="AO103" s="38">
        <f t="shared" si="19"/>
        <v>-7.2992700729927005E-3</v>
      </c>
      <c r="AP103" s="38">
        <f t="shared" si="19"/>
        <v>-1.4705882352941176E-2</v>
      </c>
      <c r="AQ103" s="38">
        <f t="shared" si="19"/>
        <v>7.462686567164179E-3</v>
      </c>
      <c r="AR103" s="38">
        <f t="shared" si="17"/>
        <v>-7.4074074074074077E-3</v>
      </c>
      <c r="AS103" s="38">
        <f t="shared" si="17"/>
        <v>7.462686567164179E-3</v>
      </c>
      <c r="AT103" s="38">
        <f t="shared" si="17"/>
        <v>-7.4074074074074077E-3</v>
      </c>
      <c r="AU103" s="38">
        <f t="shared" si="15"/>
        <v>3.0769230769230771E-2</v>
      </c>
      <c r="AV103" s="38">
        <f t="shared" si="15"/>
        <v>-7.6335877862595417E-3</v>
      </c>
      <c r="AW103" s="38">
        <f t="shared" si="15"/>
        <v>-1.5037593984962405E-2</v>
      </c>
      <c r="AX103" s="38">
        <f t="shared" si="15"/>
        <v>0</v>
      </c>
      <c r="AY103" s="38">
        <f t="shared" si="15"/>
        <v>0</v>
      </c>
      <c r="AZ103" s="39">
        <f t="shared" si="23"/>
        <v>-1.3796545108411509E-2</v>
      </c>
      <c r="BA103" s="38">
        <f t="shared" si="18"/>
        <v>9.8484135460703251E-4</v>
      </c>
      <c r="BB103" s="38">
        <f t="shared" si="18"/>
        <v>1.607990897136178E-3</v>
      </c>
      <c r="BC103" s="38">
        <f t="shared" si="18"/>
        <v>3.7563859240968664E-3</v>
      </c>
      <c r="BD103" s="38">
        <f t="shared" si="18"/>
        <v>-1.6400641929258154E-3</v>
      </c>
      <c r="BE103" s="38">
        <f t="shared" si="18"/>
        <v>-7.5444698777841646E-3</v>
      </c>
      <c r="BF103" s="38">
        <f t="shared" si="18"/>
        <v>-2.9110448708565481E-3</v>
      </c>
      <c r="BG103" s="38">
        <f t="shared" si="16"/>
        <v>1.1623775513319804E-2</v>
      </c>
      <c r="BH103" s="38">
        <f t="shared" si="16"/>
        <v>-4.4106795928687331E-3</v>
      </c>
      <c r="BI103" s="38">
        <f t="shared" si="16"/>
        <v>9.7867400416361203E-3</v>
      </c>
      <c r="BJ103" s="38">
        <f t="shared" si="16"/>
        <v>-1.2069916188795696E-2</v>
      </c>
      <c r="BK103" s="38">
        <f t="shared" si="16"/>
        <v>-4.4573260435193766E-3</v>
      </c>
      <c r="BL103" s="39">
        <f t="shared" si="24"/>
        <v>-5.2737670359543319E-3</v>
      </c>
      <c r="BM103" s="40">
        <f t="shared" si="25"/>
        <v>-8.5227780724571774E-3</v>
      </c>
      <c r="BN103" s="41">
        <v>104.86</v>
      </c>
      <c r="BO103" s="41"/>
      <c r="BP103" s="42">
        <f>(BN103-BN102)/BN102</f>
        <v>-0.3089495189139318</v>
      </c>
      <c r="BQ103" s="52">
        <f t="shared" si="26"/>
        <v>0.24009028508350361</v>
      </c>
      <c r="BR103" s="43">
        <v>1</v>
      </c>
      <c r="BS103" s="43">
        <v>3</v>
      </c>
      <c r="BT103" s="43">
        <v>100</v>
      </c>
      <c r="BU103" s="54">
        <f t="shared" si="27"/>
        <v>33.333333333333329</v>
      </c>
    </row>
    <row r="104" spans="1:73" x14ac:dyDescent="0.25">
      <c r="A104" s="44">
        <v>34</v>
      </c>
      <c r="B104" s="44" t="s">
        <v>104</v>
      </c>
      <c r="C104" s="44" t="s">
        <v>105</v>
      </c>
      <c r="D104" s="31">
        <v>2021</v>
      </c>
      <c r="E104" s="34">
        <v>559533868157</v>
      </c>
      <c r="F104" s="34">
        <v>40183271671</v>
      </c>
      <c r="G104" s="34">
        <v>4849197323</v>
      </c>
      <c r="H104" s="34">
        <f t="shared" si="28"/>
        <v>45032468994</v>
      </c>
      <c r="I104" s="34">
        <v>71133769549</v>
      </c>
      <c r="J104" s="34">
        <v>3403961007490</v>
      </c>
      <c r="K104" s="35">
        <f t="shared" si="20"/>
        <v>-533432567602</v>
      </c>
      <c r="L104" s="52">
        <f t="shared" si="21"/>
        <v>-0.15670936489232598</v>
      </c>
      <c r="M104" s="35">
        <v>1643370252313</v>
      </c>
      <c r="N104" s="34">
        <v>3403961007490</v>
      </c>
      <c r="O104" s="52">
        <f t="shared" si="22"/>
        <v>0.48278175005441154</v>
      </c>
      <c r="P104" s="36">
        <v>44663</v>
      </c>
      <c r="Q104" s="37">
        <v>7075</v>
      </c>
      <c r="R104" s="37">
        <v>7150</v>
      </c>
      <c r="S104" s="37">
        <v>7050</v>
      </c>
      <c r="T104" s="37">
        <v>7200</v>
      </c>
      <c r="U104" s="37">
        <v>7100</v>
      </c>
      <c r="V104" s="37">
        <v>6975</v>
      </c>
      <c r="W104" s="37">
        <v>7000</v>
      </c>
      <c r="X104" s="37">
        <v>7000</v>
      </c>
      <c r="Y104" s="37">
        <v>7050</v>
      </c>
      <c r="Z104" s="37">
        <v>7000</v>
      </c>
      <c r="AA104" s="37">
        <v>7200</v>
      </c>
      <c r="AB104" s="37">
        <v>7450</v>
      </c>
      <c r="AC104" s="37">
        <v>7116.22</v>
      </c>
      <c r="AD104" s="37">
        <v>7148.3</v>
      </c>
      <c r="AE104" s="37">
        <v>7104.22</v>
      </c>
      <c r="AF104" s="37">
        <v>7127.37</v>
      </c>
      <c r="AG104" s="37">
        <v>7210.83</v>
      </c>
      <c r="AH104" s="37">
        <v>7203.79</v>
      </c>
      <c r="AI104" s="37">
        <v>7214.78</v>
      </c>
      <c r="AJ104" s="37">
        <v>7262.78</v>
      </c>
      <c r="AK104" s="37">
        <v>7235.53</v>
      </c>
      <c r="AL104" s="37">
        <v>7275.29</v>
      </c>
      <c r="AM104" s="37">
        <v>7199.23</v>
      </c>
      <c r="AN104" s="37">
        <v>7227.36</v>
      </c>
      <c r="AO104" s="38">
        <f t="shared" si="19"/>
        <v>1.0600706713780919E-2</v>
      </c>
      <c r="AP104" s="38">
        <f t="shared" si="19"/>
        <v>-1.3986013986013986E-2</v>
      </c>
      <c r="AQ104" s="38">
        <f t="shared" si="19"/>
        <v>2.1276595744680851E-2</v>
      </c>
      <c r="AR104" s="38">
        <f t="shared" si="17"/>
        <v>-1.3888888888888888E-2</v>
      </c>
      <c r="AS104" s="38">
        <f t="shared" si="17"/>
        <v>-1.7605633802816902E-2</v>
      </c>
      <c r="AT104" s="38">
        <f t="shared" si="17"/>
        <v>3.5842293906810036E-3</v>
      </c>
      <c r="AU104" s="38">
        <f t="shared" si="15"/>
        <v>0</v>
      </c>
      <c r="AV104" s="38">
        <f t="shared" si="15"/>
        <v>-7.0921985815602835E-3</v>
      </c>
      <c r="AW104" s="38">
        <f t="shared" si="15"/>
        <v>7.1428571428571426E-3</v>
      </c>
      <c r="AX104" s="38">
        <f t="shared" si="15"/>
        <v>-2.7777777777777776E-2</v>
      </c>
      <c r="AY104" s="38">
        <f t="shared" si="15"/>
        <v>-3.3557046979865772E-2</v>
      </c>
      <c r="AZ104" s="39">
        <f t="shared" si="23"/>
        <v>-7.1303171024923701E-2</v>
      </c>
      <c r="BA104" s="38">
        <f t="shared" si="18"/>
        <v>4.5080112756491408E-3</v>
      </c>
      <c r="BB104" s="38">
        <f t="shared" si="18"/>
        <v>-6.16650112614187E-3</v>
      </c>
      <c r="BC104" s="38">
        <f t="shared" si="18"/>
        <v>3.2586265628034654E-3</v>
      </c>
      <c r="BD104" s="38">
        <f t="shared" si="18"/>
        <v>1.1709789164867271E-2</v>
      </c>
      <c r="BE104" s="38">
        <f t="shared" si="18"/>
        <v>-9.7630924595365075E-4</v>
      </c>
      <c r="BF104" s="38">
        <f t="shared" si="18"/>
        <v>1.5255858374549761E-3</v>
      </c>
      <c r="BG104" s="38">
        <f t="shared" si="16"/>
        <v>-6.6090395137949932E-3</v>
      </c>
      <c r="BH104" s="38">
        <f t="shared" si="16"/>
        <v>3.7661373803992244E-3</v>
      </c>
      <c r="BI104" s="38">
        <f t="shared" si="16"/>
        <v>-5.4650742444631376E-3</v>
      </c>
      <c r="BJ104" s="38">
        <f t="shared" si="16"/>
        <v>1.0565018758950667E-2</v>
      </c>
      <c r="BK104" s="38">
        <f t="shared" si="16"/>
        <v>-3.8921542582630603E-3</v>
      </c>
      <c r="BL104" s="39">
        <f t="shared" si="24"/>
        <v>1.2224090591508035E-2</v>
      </c>
      <c r="BM104" s="40">
        <f t="shared" si="25"/>
        <v>-8.3527261616431731E-2</v>
      </c>
      <c r="BN104" s="41">
        <v>523.79</v>
      </c>
      <c r="BO104" s="41">
        <v>521.03</v>
      </c>
      <c r="BP104" s="42">
        <f>(BN104-BO104)/BO104</f>
        <v>5.2971997773640506E-3</v>
      </c>
      <c r="BQ104" s="52">
        <f t="shared" si="26"/>
        <v>-28.162098445655676</v>
      </c>
      <c r="BR104" s="43">
        <v>2</v>
      </c>
      <c r="BS104" s="43">
        <v>5</v>
      </c>
      <c r="BT104" s="43">
        <v>100</v>
      </c>
      <c r="BU104" s="54">
        <f t="shared" si="27"/>
        <v>40</v>
      </c>
    </row>
    <row r="105" spans="1:73" x14ac:dyDescent="0.25">
      <c r="A105" s="44"/>
      <c r="B105" s="44"/>
      <c r="C105" s="44"/>
      <c r="D105" s="45">
        <v>2022</v>
      </c>
      <c r="E105" s="34">
        <v>552411798384</v>
      </c>
      <c r="F105" s="34">
        <v>39803844930</v>
      </c>
      <c r="G105" s="34">
        <v>4823699571</v>
      </c>
      <c r="H105" s="34">
        <f t="shared" si="28"/>
        <v>44627544501</v>
      </c>
      <c r="I105" s="34">
        <v>654165050864</v>
      </c>
      <c r="J105" s="34">
        <v>4181760862637</v>
      </c>
      <c r="K105" s="35">
        <f t="shared" si="20"/>
        <v>57125707979</v>
      </c>
      <c r="L105" s="52">
        <f t="shared" si="21"/>
        <v>1.3660682629990654E-2</v>
      </c>
      <c r="M105" s="35">
        <v>2136471733079</v>
      </c>
      <c r="N105" s="34">
        <v>4181760862637</v>
      </c>
      <c r="O105" s="52">
        <f t="shared" si="22"/>
        <v>0.510902417249118</v>
      </c>
      <c r="P105" s="36">
        <v>44999</v>
      </c>
      <c r="Q105" s="37">
        <v>7000</v>
      </c>
      <c r="R105" s="37">
        <v>7000</v>
      </c>
      <c r="S105" s="37">
        <v>7100</v>
      </c>
      <c r="T105" s="37">
        <v>6950</v>
      </c>
      <c r="U105" s="37">
        <v>6875</v>
      </c>
      <c r="V105" s="37">
        <v>6800</v>
      </c>
      <c r="W105" s="37">
        <v>6875</v>
      </c>
      <c r="X105" s="37">
        <v>6700</v>
      </c>
      <c r="Y105" s="37">
        <v>6975</v>
      </c>
      <c r="Z105" s="37">
        <v>6725</v>
      </c>
      <c r="AA105" s="37">
        <v>6700</v>
      </c>
      <c r="AB105" s="37">
        <v>6675</v>
      </c>
      <c r="AC105" s="37">
        <v>6807</v>
      </c>
      <c r="AD105" s="37">
        <v>6766.76</v>
      </c>
      <c r="AE105" s="37">
        <v>6776.37</v>
      </c>
      <c r="AF105" s="37">
        <v>6799.79</v>
      </c>
      <c r="AG105" s="37">
        <v>6765.3</v>
      </c>
      <c r="AH105" s="37">
        <v>6786.96</v>
      </c>
      <c r="AI105" s="37">
        <v>6641.81</v>
      </c>
      <c r="AJ105" s="37">
        <v>6628.14</v>
      </c>
      <c r="AK105" s="37">
        <v>6565.73</v>
      </c>
      <c r="AL105" s="37">
        <v>6678.24</v>
      </c>
      <c r="AM105" s="37">
        <v>6612.49</v>
      </c>
      <c r="AN105" s="37">
        <v>6691.61</v>
      </c>
      <c r="AO105" s="38">
        <f t="shared" si="19"/>
        <v>0</v>
      </c>
      <c r="AP105" s="38">
        <f t="shared" si="19"/>
        <v>1.4285714285714285E-2</v>
      </c>
      <c r="AQ105" s="38">
        <f t="shared" si="19"/>
        <v>-2.1126760563380281E-2</v>
      </c>
      <c r="AR105" s="38">
        <f t="shared" si="17"/>
        <v>-1.0791366906474821E-2</v>
      </c>
      <c r="AS105" s="38">
        <f t="shared" si="17"/>
        <v>-1.090909090909091E-2</v>
      </c>
      <c r="AT105" s="38">
        <f t="shared" si="17"/>
        <v>1.1029411764705883E-2</v>
      </c>
      <c r="AU105" s="38">
        <f t="shared" si="15"/>
        <v>2.6119402985074626E-2</v>
      </c>
      <c r="AV105" s="38">
        <f t="shared" si="15"/>
        <v>-3.9426523297491037E-2</v>
      </c>
      <c r="AW105" s="38">
        <f t="shared" si="15"/>
        <v>3.717472118959108E-2</v>
      </c>
      <c r="AX105" s="38">
        <f t="shared" si="15"/>
        <v>3.7313432835820895E-3</v>
      </c>
      <c r="AY105" s="38">
        <f t="shared" si="15"/>
        <v>3.7453183520599251E-3</v>
      </c>
      <c r="AZ105" s="39">
        <f t="shared" si="23"/>
        <v>1.3832170184290839E-2</v>
      </c>
      <c r="BA105" s="38">
        <f t="shared" si="18"/>
        <v>-5.9115616277361218E-3</v>
      </c>
      <c r="BB105" s="38">
        <f t="shared" si="18"/>
        <v>1.4201774556803657E-3</v>
      </c>
      <c r="BC105" s="38">
        <f t="shared" si="18"/>
        <v>3.4561276907843098E-3</v>
      </c>
      <c r="BD105" s="38">
        <f t="shared" si="18"/>
        <v>-5.0722154654775781E-3</v>
      </c>
      <c r="BE105" s="38">
        <f t="shared" si="18"/>
        <v>3.2016318566803915E-3</v>
      </c>
      <c r="BF105" s="38">
        <f t="shared" si="18"/>
        <v>-2.1386600186239439E-2</v>
      </c>
      <c r="BG105" s="38">
        <f t="shared" si="16"/>
        <v>2.0624187177700035E-3</v>
      </c>
      <c r="BH105" s="38">
        <f t="shared" si="16"/>
        <v>9.5054167624926342E-3</v>
      </c>
      <c r="BI105" s="38">
        <f t="shared" si="16"/>
        <v>-1.6847253168499519E-2</v>
      </c>
      <c r="BJ105" s="38">
        <f t="shared" si="16"/>
        <v>9.9433042620858409E-3</v>
      </c>
      <c r="BK105" s="38">
        <f t="shared" si="16"/>
        <v>-1.1823761396734104E-2</v>
      </c>
      <c r="BL105" s="39">
        <f t="shared" si="24"/>
        <v>-3.1452315099193218E-2</v>
      </c>
      <c r="BM105" s="40">
        <f t="shared" si="25"/>
        <v>4.5284485283484055E-2</v>
      </c>
      <c r="BN105" s="41">
        <v>521</v>
      </c>
      <c r="BO105" s="41"/>
      <c r="BP105" s="42">
        <f>(BN105-BN104)/BN104</f>
        <v>-5.3265621718627002E-3</v>
      </c>
      <c r="BQ105" s="52">
        <f t="shared" si="26"/>
        <v>3.8239513703813719</v>
      </c>
      <c r="BR105" s="43">
        <v>2</v>
      </c>
      <c r="BS105" s="43">
        <v>5</v>
      </c>
      <c r="BT105" s="43">
        <v>100</v>
      </c>
      <c r="BU105" s="54">
        <f t="shared" si="27"/>
        <v>40</v>
      </c>
    </row>
    <row r="106" spans="1:73" x14ac:dyDescent="0.25">
      <c r="A106" s="44"/>
      <c r="B106" s="44"/>
      <c r="C106" s="44"/>
      <c r="D106" s="46">
        <v>2023</v>
      </c>
      <c r="E106" s="34">
        <v>521843000000</v>
      </c>
      <c r="F106" s="34">
        <v>35007000000</v>
      </c>
      <c r="G106" s="34">
        <v>4880000000</v>
      </c>
      <c r="H106" s="34">
        <f t="shared" si="28"/>
        <v>39887000000</v>
      </c>
      <c r="I106" s="34">
        <v>624616000000</v>
      </c>
      <c r="J106" s="34">
        <v>4566006000000</v>
      </c>
      <c r="K106" s="35">
        <f t="shared" si="20"/>
        <v>62886000000</v>
      </c>
      <c r="L106" s="52">
        <f t="shared" si="21"/>
        <v>1.3772649444613082E-2</v>
      </c>
      <c r="M106" s="35">
        <v>2365654000000</v>
      </c>
      <c r="N106" s="34">
        <v>4566006000000</v>
      </c>
      <c r="O106" s="52">
        <f t="shared" si="22"/>
        <v>0.5181013778781719</v>
      </c>
      <c r="P106" s="36">
        <v>45376</v>
      </c>
      <c r="Q106" s="37">
        <v>6800</v>
      </c>
      <c r="R106" s="37">
        <v>6675</v>
      </c>
      <c r="S106" s="37">
        <v>6725</v>
      </c>
      <c r="T106" s="37">
        <v>6900</v>
      </c>
      <c r="U106" s="37">
        <v>6800</v>
      </c>
      <c r="V106" s="37">
        <v>6800</v>
      </c>
      <c r="W106" s="37">
        <v>6500</v>
      </c>
      <c r="X106" s="37">
        <v>6525</v>
      </c>
      <c r="Y106" s="37">
        <v>6525</v>
      </c>
      <c r="Z106" s="37">
        <v>6625</v>
      </c>
      <c r="AA106" s="37">
        <v>6775</v>
      </c>
      <c r="AB106" s="37">
        <v>6900</v>
      </c>
      <c r="AC106" s="37">
        <v>7328.05</v>
      </c>
      <c r="AD106" s="37">
        <v>7302.45</v>
      </c>
      <c r="AE106" s="37">
        <v>7336.75</v>
      </c>
      <c r="AF106" s="37">
        <v>7331.13</v>
      </c>
      <c r="AG106" s="37">
        <v>7338.35</v>
      </c>
      <c r="AH106" s="37">
        <v>7350.15</v>
      </c>
      <c r="AI106" s="37">
        <v>7377.76</v>
      </c>
      <c r="AJ106" s="37">
        <v>7365.66</v>
      </c>
      <c r="AK106" s="37">
        <v>7310.09</v>
      </c>
      <c r="AL106" s="37">
        <v>7288.81</v>
      </c>
      <c r="AM106" s="37">
        <v>7205.06</v>
      </c>
      <c r="AN106" s="37">
        <v>7236.98</v>
      </c>
      <c r="AO106" s="38">
        <f t="shared" si="19"/>
        <v>-1.8382352941176471E-2</v>
      </c>
      <c r="AP106" s="38">
        <f t="shared" si="19"/>
        <v>7.4906367041198503E-3</v>
      </c>
      <c r="AQ106" s="38">
        <f t="shared" si="19"/>
        <v>2.6022304832713755E-2</v>
      </c>
      <c r="AR106" s="38">
        <f t="shared" si="17"/>
        <v>-1.4492753623188406E-2</v>
      </c>
      <c r="AS106" s="38">
        <f t="shared" si="17"/>
        <v>0</v>
      </c>
      <c r="AT106" s="38">
        <f t="shared" si="17"/>
        <v>-4.4117647058823532E-2</v>
      </c>
      <c r="AU106" s="38">
        <f t="shared" si="15"/>
        <v>-3.8314176245210726E-3</v>
      </c>
      <c r="AV106" s="38">
        <f t="shared" si="15"/>
        <v>0</v>
      </c>
      <c r="AW106" s="38">
        <f t="shared" si="15"/>
        <v>-1.509433962264151E-2</v>
      </c>
      <c r="AX106" s="38">
        <f t="shared" si="15"/>
        <v>-2.2140221402214021E-2</v>
      </c>
      <c r="AY106" s="38">
        <f t="shared" si="15"/>
        <v>-1.8115942028985508E-2</v>
      </c>
      <c r="AZ106" s="39">
        <f t="shared" si="23"/>
        <v>-0.10266173276471691</v>
      </c>
      <c r="BA106" s="38">
        <f t="shared" ref="BA106:BF148" si="29">(AD106-AC106)/AC106</f>
        <v>-3.4934259455107926E-3</v>
      </c>
      <c r="BB106" s="38">
        <f t="shared" si="29"/>
        <v>4.6970537285431855E-3</v>
      </c>
      <c r="BC106" s="38">
        <f t="shared" si="29"/>
        <v>-7.6600674685656331E-4</v>
      </c>
      <c r="BD106" s="38">
        <f t="shared" si="29"/>
        <v>9.8484135460703251E-4</v>
      </c>
      <c r="BE106" s="38">
        <f t="shared" si="29"/>
        <v>1.607990897136178E-3</v>
      </c>
      <c r="BF106" s="38">
        <f t="shared" si="29"/>
        <v>3.7563859240968664E-3</v>
      </c>
      <c r="BG106" s="38">
        <f t="shared" si="16"/>
        <v>1.6427584221916792E-3</v>
      </c>
      <c r="BH106" s="38">
        <f t="shared" si="16"/>
        <v>7.6018215917997871E-3</v>
      </c>
      <c r="BI106" s="38">
        <f t="shared" si="16"/>
        <v>2.9195437938428557E-3</v>
      </c>
      <c r="BJ106" s="38">
        <f t="shared" si="16"/>
        <v>1.1623775513319804E-2</v>
      </c>
      <c r="BK106" s="38">
        <f t="shared" si="16"/>
        <v>-4.4106795928687331E-3</v>
      </c>
      <c r="BL106" s="39">
        <f t="shared" si="24"/>
        <v>2.6164058940301299E-2</v>
      </c>
      <c r="BM106" s="40">
        <f t="shared" si="25"/>
        <v>-0.12882579170501821</v>
      </c>
      <c r="BN106" s="41">
        <v>498</v>
      </c>
      <c r="BO106" s="41"/>
      <c r="BP106" s="42">
        <f>(BN106-BN105)/BN105</f>
        <v>-4.4145873320537425E-2</v>
      </c>
      <c r="BQ106" s="52">
        <f t="shared" si="26"/>
        <v>4.4053674121006301</v>
      </c>
      <c r="BR106" s="43">
        <v>2</v>
      </c>
      <c r="BS106" s="43">
        <v>5</v>
      </c>
      <c r="BT106" s="43">
        <v>100</v>
      </c>
      <c r="BU106" s="54">
        <f t="shared" si="27"/>
        <v>40</v>
      </c>
    </row>
    <row r="107" spans="1:73" x14ac:dyDescent="0.25">
      <c r="A107" s="44">
        <v>35</v>
      </c>
      <c r="B107" s="44" t="s">
        <v>106</v>
      </c>
      <c r="C107" s="44" t="s">
        <v>107</v>
      </c>
      <c r="D107" s="31">
        <v>2021</v>
      </c>
      <c r="E107" s="34">
        <v>1627958000000</v>
      </c>
      <c r="F107" s="34">
        <v>34145000000</v>
      </c>
      <c r="G107" s="34">
        <v>1355000000</v>
      </c>
      <c r="H107" s="34">
        <f t="shared" si="28"/>
        <v>35500000000</v>
      </c>
      <c r="I107" s="34">
        <v>1414447000000</v>
      </c>
      <c r="J107" s="34">
        <v>7406856000000</v>
      </c>
      <c r="K107" s="35">
        <f t="shared" si="20"/>
        <v>-249011000000</v>
      </c>
      <c r="L107" s="52">
        <f t="shared" si="21"/>
        <v>-3.3618987597436756E-2</v>
      </c>
      <c r="M107" s="35">
        <v>2268730000000</v>
      </c>
      <c r="N107" s="34">
        <v>7406856000000</v>
      </c>
      <c r="O107" s="52">
        <f t="shared" si="22"/>
        <v>0.30630135107257384</v>
      </c>
      <c r="P107" s="36">
        <v>44650</v>
      </c>
      <c r="Q107" s="37">
        <v>1500</v>
      </c>
      <c r="R107" s="37">
        <v>1495</v>
      </c>
      <c r="S107" s="37">
        <v>1495</v>
      </c>
      <c r="T107" s="37">
        <v>1485</v>
      </c>
      <c r="U107" s="37">
        <v>1490</v>
      </c>
      <c r="V107" s="37">
        <v>1490</v>
      </c>
      <c r="W107" s="37">
        <v>1480</v>
      </c>
      <c r="X107" s="37">
        <v>1495</v>
      </c>
      <c r="Y107" s="37">
        <v>1485</v>
      </c>
      <c r="Z107" s="37">
        <v>1495</v>
      </c>
      <c r="AA107" s="37">
        <v>1500</v>
      </c>
      <c r="AB107" s="37">
        <v>1500</v>
      </c>
      <c r="AC107" s="37">
        <v>7000.82</v>
      </c>
      <c r="AD107" s="37">
        <v>6996.12</v>
      </c>
      <c r="AE107" s="37">
        <v>7049.69</v>
      </c>
      <c r="AF107" s="37">
        <v>7002.53</v>
      </c>
      <c r="AG107" s="37">
        <v>7049.6</v>
      </c>
      <c r="AH107" s="37">
        <v>7011.69</v>
      </c>
      <c r="AI107" s="37">
        <v>7053.19</v>
      </c>
      <c r="AJ107" s="37">
        <v>7071.44</v>
      </c>
      <c r="AK107" s="37">
        <v>7078.76</v>
      </c>
      <c r="AL107" s="37">
        <v>7116.22</v>
      </c>
      <c r="AM107" s="37">
        <v>7148.3</v>
      </c>
      <c r="AN107" s="37">
        <v>7104.22</v>
      </c>
      <c r="AO107" s="38">
        <f t="shared" si="19"/>
        <v>-3.3333333333333335E-3</v>
      </c>
      <c r="AP107" s="38">
        <f t="shared" si="19"/>
        <v>0</v>
      </c>
      <c r="AQ107" s="38">
        <f t="shared" si="19"/>
        <v>-6.688963210702341E-3</v>
      </c>
      <c r="AR107" s="38">
        <f t="shared" si="17"/>
        <v>3.3670033670033669E-3</v>
      </c>
      <c r="AS107" s="38">
        <f t="shared" si="17"/>
        <v>0</v>
      </c>
      <c r="AT107" s="38">
        <f t="shared" si="17"/>
        <v>-6.7114093959731542E-3</v>
      </c>
      <c r="AU107" s="38">
        <f t="shared" si="15"/>
        <v>-1.0033444816053512E-2</v>
      </c>
      <c r="AV107" s="38">
        <f t="shared" si="15"/>
        <v>6.7340067340067337E-3</v>
      </c>
      <c r="AW107" s="38">
        <f t="shared" si="15"/>
        <v>-6.688963210702341E-3</v>
      </c>
      <c r="AX107" s="38">
        <f t="shared" si="15"/>
        <v>-3.3333333333333335E-3</v>
      </c>
      <c r="AY107" s="38">
        <f t="shared" si="15"/>
        <v>0</v>
      </c>
      <c r="AZ107" s="39">
        <f t="shared" si="23"/>
        <v>-2.6688437199087912E-2</v>
      </c>
      <c r="BA107" s="38">
        <f t="shared" si="29"/>
        <v>-6.7134992757988607E-4</v>
      </c>
      <c r="BB107" s="38">
        <f t="shared" si="29"/>
        <v>7.6571013647564233E-3</v>
      </c>
      <c r="BC107" s="38">
        <f t="shared" si="29"/>
        <v>-6.6896558572078855E-3</v>
      </c>
      <c r="BD107" s="38">
        <f t="shared" si="29"/>
        <v>6.7218562433864074E-3</v>
      </c>
      <c r="BE107" s="38">
        <f t="shared" si="29"/>
        <v>-5.3776100771676071E-3</v>
      </c>
      <c r="BF107" s="38">
        <f t="shared" si="29"/>
        <v>5.918687220912505E-3</v>
      </c>
      <c r="BG107" s="38">
        <f t="shared" si="16"/>
        <v>-2.580803909811863E-3</v>
      </c>
      <c r="BH107" s="38">
        <f t="shared" si="16"/>
        <v>-1.0340794150388794E-3</v>
      </c>
      <c r="BI107" s="38">
        <f t="shared" si="16"/>
        <v>-5.2640306229992939E-3</v>
      </c>
      <c r="BJ107" s="38">
        <f t="shared" si="16"/>
        <v>-4.4877803114027007E-3</v>
      </c>
      <c r="BK107" s="38">
        <f t="shared" si="16"/>
        <v>6.2047628029537269E-3</v>
      </c>
      <c r="BL107" s="39">
        <f t="shared" si="24"/>
        <v>3.9709751080094658E-4</v>
      </c>
      <c r="BM107" s="40">
        <f t="shared" si="25"/>
        <v>-2.7085534709888857E-2</v>
      </c>
      <c r="BN107" s="41">
        <v>122</v>
      </c>
      <c r="BO107" s="41">
        <v>100</v>
      </c>
      <c r="BP107" s="42">
        <f>(BN107-BO107)/BO107</f>
        <v>0.22</v>
      </c>
      <c r="BQ107" s="52">
        <f t="shared" si="26"/>
        <v>-0.42153879413585843</v>
      </c>
      <c r="BR107" s="43">
        <v>2</v>
      </c>
      <c r="BS107" s="43">
        <v>4</v>
      </c>
      <c r="BT107" s="43">
        <v>100</v>
      </c>
      <c r="BU107" s="54">
        <f t="shared" si="27"/>
        <v>50</v>
      </c>
    </row>
    <row r="108" spans="1:73" x14ac:dyDescent="0.25">
      <c r="A108" s="44"/>
      <c r="B108" s="44"/>
      <c r="C108" s="44"/>
      <c r="D108" s="45">
        <v>2022</v>
      </c>
      <c r="E108" s="34">
        <v>1302854000000</v>
      </c>
      <c r="F108" s="34">
        <v>32097000000</v>
      </c>
      <c r="G108" s="34">
        <v>1005000000</v>
      </c>
      <c r="H108" s="34">
        <f t="shared" si="28"/>
        <v>33102000000</v>
      </c>
      <c r="I108" s="34">
        <v>259846000000</v>
      </c>
      <c r="J108" s="34">
        <v>7376375000000</v>
      </c>
      <c r="K108" s="35">
        <f t="shared" si="20"/>
        <v>-1076110000000</v>
      </c>
      <c r="L108" s="52">
        <f t="shared" si="21"/>
        <v>-0.14588602125027536</v>
      </c>
      <c r="M108" s="35">
        <v>1553696000000</v>
      </c>
      <c r="N108" s="34">
        <v>7376375000000</v>
      </c>
      <c r="O108" s="52">
        <f t="shared" si="22"/>
        <v>0.21063137381166222</v>
      </c>
      <c r="P108" s="36">
        <v>45015</v>
      </c>
      <c r="Q108" s="37">
        <v>1430</v>
      </c>
      <c r="R108" s="37">
        <v>1445</v>
      </c>
      <c r="S108" s="37">
        <v>1475</v>
      </c>
      <c r="T108" s="37">
        <v>1455</v>
      </c>
      <c r="U108" s="37">
        <v>1470</v>
      </c>
      <c r="V108" s="37">
        <v>1455</v>
      </c>
      <c r="W108" s="37">
        <v>1455</v>
      </c>
      <c r="X108" s="37">
        <v>1410</v>
      </c>
      <c r="Y108" s="37">
        <v>1380</v>
      </c>
      <c r="Z108" s="37">
        <v>1370</v>
      </c>
      <c r="AA108" s="37">
        <v>1375</v>
      </c>
      <c r="AB108" s="37">
        <v>1365</v>
      </c>
      <c r="AC108" s="37">
        <v>6612.49</v>
      </c>
      <c r="AD108" s="37">
        <v>6691.61</v>
      </c>
      <c r="AE108" s="37">
        <v>6762.25</v>
      </c>
      <c r="AF108" s="37">
        <v>6708.93</v>
      </c>
      <c r="AG108" s="37">
        <v>6760.33</v>
      </c>
      <c r="AH108" s="37">
        <v>6839.44</v>
      </c>
      <c r="AI108" s="37">
        <v>6808.95</v>
      </c>
      <c r="AJ108" s="37">
        <v>6805.28</v>
      </c>
      <c r="AK108" s="37">
        <v>6827.17</v>
      </c>
      <c r="AL108" s="37">
        <v>6833.18</v>
      </c>
      <c r="AM108" s="37">
        <v>6819.67</v>
      </c>
      <c r="AN108" s="37">
        <v>6792.77</v>
      </c>
      <c r="AO108" s="38">
        <f t="shared" si="19"/>
        <v>1.048951048951049E-2</v>
      </c>
      <c r="AP108" s="38">
        <f t="shared" si="19"/>
        <v>2.0761245674740483E-2</v>
      </c>
      <c r="AQ108" s="38">
        <f t="shared" si="19"/>
        <v>-1.3559322033898305E-2</v>
      </c>
      <c r="AR108" s="38">
        <f t="shared" si="17"/>
        <v>1.0309278350515464E-2</v>
      </c>
      <c r="AS108" s="38">
        <f t="shared" si="17"/>
        <v>-1.020408163265306E-2</v>
      </c>
      <c r="AT108" s="38">
        <f t="shared" si="17"/>
        <v>0</v>
      </c>
      <c r="AU108" s="38">
        <f t="shared" ref="AU108:AY158" si="30">(W108-X108)/X108</f>
        <v>3.1914893617021274E-2</v>
      </c>
      <c r="AV108" s="38">
        <f t="shared" si="30"/>
        <v>2.1739130434782608E-2</v>
      </c>
      <c r="AW108" s="38">
        <f t="shared" si="30"/>
        <v>7.2992700729927005E-3</v>
      </c>
      <c r="AX108" s="38">
        <f t="shared" si="30"/>
        <v>-3.6363636363636364E-3</v>
      </c>
      <c r="AY108" s="38">
        <f t="shared" si="30"/>
        <v>7.326007326007326E-3</v>
      </c>
      <c r="AZ108" s="39">
        <f t="shared" si="23"/>
        <v>8.2439568662655352E-2</v>
      </c>
      <c r="BA108" s="38">
        <f t="shared" si="29"/>
        <v>1.1965235486178413E-2</v>
      </c>
      <c r="BB108" s="38">
        <f t="shared" si="29"/>
        <v>1.0556502844606953E-2</v>
      </c>
      <c r="BC108" s="38">
        <f t="shared" si="29"/>
        <v>-7.8849495360271676E-3</v>
      </c>
      <c r="BD108" s="38">
        <f t="shared" si="29"/>
        <v>7.6614303622186599E-3</v>
      </c>
      <c r="BE108" s="38">
        <f t="shared" si="29"/>
        <v>1.1702091465949098E-2</v>
      </c>
      <c r="BF108" s="38">
        <f t="shared" si="29"/>
        <v>-4.4579673189617548E-3</v>
      </c>
      <c r="BG108" s="38">
        <f t="shared" ref="BG108:BK158" si="31">(AI108-AJ108)/AJ108</f>
        <v>5.3928714174877055E-4</v>
      </c>
      <c r="BH108" s="38">
        <f t="shared" si="31"/>
        <v>-3.206306566263961E-3</v>
      </c>
      <c r="BI108" s="38">
        <f t="shared" si="31"/>
        <v>-8.7953193096043398E-4</v>
      </c>
      <c r="BJ108" s="38">
        <f t="shared" si="31"/>
        <v>1.9810342729193963E-3</v>
      </c>
      <c r="BK108" s="38">
        <f t="shared" si="31"/>
        <v>3.9600928634415172E-3</v>
      </c>
      <c r="BL108" s="39">
        <f t="shared" si="24"/>
        <v>3.193691908484949E-2</v>
      </c>
      <c r="BM108" s="40">
        <f t="shared" si="25"/>
        <v>5.0502649577805862E-2</v>
      </c>
      <c r="BN108" s="41">
        <v>92</v>
      </c>
      <c r="BO108" s="41"/>
      <c r="BP108" s="42">
        <f>(BN108-BN107)/BN107</f>
        <v>-0.24590163934426229</v>
      </c>
      <c r="BQ108" s="52">
        <f t="shared" si="26"/>
        <v>6.1611425050256172E-2</v>
      </c>
      <c r="BR108" s="43">
        <v>2</v>
      </c>
      <c r="BS108" s="43">
        <v>4</v>
      </c>
      <c r="BT108" s="43">
        <v>100</v>
      </c>
      <c r="BU108" s="54">
        <f t="shared" si="27"/>
        <v>50</v>
      </c>
    </row>
    <row r="109" spans="1:73" x14ac:dyDescent="0.25">
      <c r="A109" s="44"/>
      <c r="B109" s="44"/>
      <c r="C109" s="44"/>
      <c r="D109" s="46">
        <v>2023</v>
      </c>
      <c r="E109" s="34">
        <v>1474777000000</v>
      </c>
      <c r="F109" s="34">
        <v>27497000000</v>
      </c>
      <c r="G109" s="34">
        <v>138000000</v>
      </c>
      <c r="H109" s="34">
        <f t="shared" si="28"/>
        <v>27635000000</v>
      </c>
      <c r="I109" s="34">
        <v>1399842000000</v>
      </c>
      <c r="J109" s="34">
        <v>7523956000000</v>
      </c>
      <c r="K109" s="35">
        <f t="shared" si="20"/>
        <v>-102570000000</v>
      </c>
      <c r="L109" s="52">
        <f t="shared" si="21"/>
        <v>-1.3632456117499889E-2</v>
      </c>
      <c r="M109" s="35">
        <v>836988000000</v>
      </c>
      <c r="N109" s="34">
        <v>7523956000000</v>
      </c>
      <c r="O109" s="52">
        <f t="shared" si="22"/>
        <v>0.11124307478672124</v>
      </c>
      <c r="P109" s="36">
        <v>45377</v>
      </c>
      <c r="Q109" s="37">
        <v>1710</v>
      </c>
      <c r="R109" s="37">
        <v>1750</v>
      </c>
      <c r="S109" s="37">
        <v>1695</v>
      </c>
      <c r="T109" s="37">
        <v>1700</v>
      </c>
      <c r="U109" s="37">
        <v>1675</v>
      </c>
      <c r="V109" s="37">
        <v>1700</v>
      </c>
      <c r="W109" s="37">
        <v>1840</v>
      </c>
      <c r="X109" s="37">
        <v>1870</v>
      </c>
      <c r="Y109" s="37">
        <v>1975</v>
      </c>
      <c r="Z109" s="37">
        <v>1870</v>
      </c>
      <c r="AA109" s="37">
        <v>1900</v>
      </c>
      <c r="AB109" s="37">
        <v>1900</v>
      </c>
      <c r="AC109" s="37">
        <v>7302.45</v>
      </c>
      <c r="AD109" s="37">
        <v>7336.75</v>
      </c>
      <c r="AE109" s="37">
        <v>7331.13</v>
      </c>
      <c r="AF109" s="37">
        <v>7338.35</v>
      </c>
      <c r="AG109" s="37">
        <v>7350.15</v>
      </c>
      <c r="AH109" s="37">
        <v>7377.76</v>
      </c>
      <c r="AI109" s="37">
        <v>7365.66</v>
      </c>
      <c r="AJ109" s="37">
        <v>7310.09</v>
      </c>
      <c r="AK109" s="37">
        <v>7288.81</v>
      </c>
      <c r="AL109" s="37">
        <v>7205.06</v>
      </c>
      <c r="AM109" s="37">
        <v>7236.98</v>
      </c>
      <c r="AN109" s="37">
        <v>7166.84</v>
      </c>
      <c r="AO109" s="38">
        <f t="shared" si="19"/>
        <v>2.3391812865497075E-2</v>
      </c>
      <c r="AP109" s="38">
        <f t="shared" si="19"/>
        <v>-3.1428571428571431E-2</v>
      </c>
      <c r="AQ109" s="38">
        <f t="shared" si="19"/>
        <v>2.9498525073746312E-3</v>
      </c>
      <c r="AR109" s="38">
        <f t="shared" si="17"/>
        <v>-1.4705882352941176E-2</v>
      </c>
      <c r="AS109" s="38">
        <f t="shared" si="17"/>
        <v>1.4925373134328358E-2</v>
      </c>
      <c r="AT109" s="38">
        <f t="shared" si="17"/>
        <v>8.2352941176470587E-2</v>
      </c>
      <c r="AU109" s="38">
        <f t="shared" si="30"/>
        <v>-1.6042780748663103E-2</v>
      </c>
      <c r="AV109" s="38">
        <f t="shared" si="30"/>
        <v>-5.3164556962025315E-2</v>
      </c>
      <c r="AW109" s="38">
        <f t="shared" si="30"/>
        <v>5.6149732620320858E-2</v>
      </c>
      <c r="AX109" s="38">
        <f t="shared" si="30"/>
        <v>-1.5789473684210527E-2</v>
      </c>
      <c r="AY109" s="38">
        <f t="shared" si="30"/>
        <v>0</v>
      </c>
      <c r="AZ109" s="39">
        <f t="shared" si="23"/>
        <v>4.8638447127579955E-2</v>
      </c>
      <c r="BA109" s="38">
        <f t="shared" si="29"/>
        <v>4.6970537285431855E-3</v>
      </c>
      <c r="BB109" s="38">
        <f t="shared" si="29"/>
        <v>-7.6600674685656331E-4</v>
      </c>
      <c r="BC109" s="38">
        <f t="shared" si="29"/>
        <v>9.8484135460703251E-4</v>
      </c>
      <c r="BD109" s="38">
        <f t="shared" si="29"/>
        <v>1.607990897136178E-3</v>
      </c>
      <c r="BE109" s="38">
        <f t="shared" si="29"/>
        <v>3.7563859240968664E-3</v>
      </c>
      <c r="BF109" s="38">
        <f t="shared" si="29"/>
        <v>-1.6400641929258154E-3</v>
      </c>
      <c r="BG109" s="38">
        <f t="shared" si="31"/>
        <v>7.6018215917997871E-3</v>
      </c>
      <c r="BH109" s="38">
        <f t="shared" si="31"/>
        <v>2.9195437938428557E-3</v>
      </c>
      <c r="BI109" s="38">
        <f t="shared" si="31"/>
        <v>1.1623775513319804E-2</v>
      </c>
      <c r="BJ109" s="38">
        <f t="shared" si="31"/>
        <v>-4.4106795928687331E-3</v>
      </c>
      <c r="BK109" s="38">
        <f t="shared" si="31"/>
        <v>9.7867400416361203E-3</v>
      </c>
      <c r="BL109" s="39">
        <f t="shared" si="24"/>
        <v>3.6161402312330719E-2</v>
      </c>
      <c r="BM109" s="40">
        <f t="shared" si="25"/>
        <v>1.2477044815249236E-2</v>
      </c>
      <c r="BN109" s="41">
        <v>112</v>
      </c>
      <c r="BO109" s="41"/>
      <c r="BP109" s="42">
        <f>(BN109-BN108)/BN108</f>
        <v>0.21739130434782608</v>
      </c>
      <c r="BQ109" s="52">
        <f t="shared" si="26"/>
        <v>-0.24460939384985353</v>
      </c>
      <c r="BR109" s="43">
        <v>1</v>
      </c>
      <c r="BS109" s="43">
        <v>3</v>
      </c>
      <c r="BT109" s="43">
        <v>100</v>
      </c>
      <c r="BU109" s="54">
        <f t="shared" si="27"/>
        <v>33.333333333333329</v>
      </c>
    </row>
    <row r="110" spans="1:73" x14ac:dyDescent="0.25">
      <c r="A110" s="44">
        <v>36</v>
      </c>
      <c r="B110" s="44" t="s">
        <v>108</v>
      </c>
      <c r="C110" s="44" t="s">
        <v>109</v>
      </c>
      <c r="D110" s="31">
        <v>2021</v>
      </c>
      <c r="E110" s="34">
        <v>509334000000</v>
      </c>
      <c r="F110" s="34">
        <v>53594000000</v>
      </c>
      <c r="G110" s="34">
        <v>0</v>
      </c>
      <c r="H110" s="34">
        <f t="shared" si="28"/>
        <v>53594000000</v>
      </c>
      <c r="I110" s="34">
        <v>140207000000</v>
      </c>
      <c r="J110" s="34">
        <v>8258457000000</v>
      </c>
      <c r="K110" s="35">
        <f t="shared" si="20"/>
        <v>-422721000000</v>
      </c>
      <c r="L110" s="52">
        <f t="shared" si="21"/>
        <v>-5.1186438338299757E-2</v>
      </c>
      <c r="M110" s="35">
        <v>15151341000000</v>
      </c>
      <c r="N110" s="34">
        <v>8258457000000</v>
      </c>
      <c r="O110" s="52">
        <f t="shared" si="22"/>
        <v>1.834645503391251</v>
      </c>
      <c r="P110" s="36">
        <v>44698</v>
      </c>
      <c r="Q110" s="37">
        <v>117</v>
      </c>
      <c r="R110" s="37">
        <v>122</v>
      </c>
      <c r="S110" s="37">
        <v>122</v>
      </c>
      <c r="T110" s="37">
        <v>121</v>
      </c>
      <c r="U110" s="37">
        <v>121</v>
      </c>
      <c r="V110" s="37">
        <v>121</v>
      </c>
      <c r="W110" s="37">
        <v>120</v>
      </c>
      <c r="X110" s="37">
        <v>119</v>
      </c>
      <c r="Y110" s="37">
        <v>116</v>
      </c>
      <c r="Z110" s="37">
        <v>119</v>
      </c>
      <c r="AA110" s="37">
        <v>118</v>
      </c>
      <c r="AB110" s="37">
        <v>117</v>
      </c>
      <c r="AC110" s="37">
        <v>7228.91</v>
      </c>
      <c r="AD110" s="37">
        <v>6909.75</v>
      </c>
      <c r="AE110" s="37">
        <v>6819.79</v>
      </c>
      <c r="AF110" s="37">
        <v>6816.2</v>
      </c>
      <c r="AG110" s="37">
        <v>6599.84</v>
      </c>
      <c r="AH110" s="37">
        <v>6597.99</v>
      </c>
      <c r="AI110" s="37">
        <v>6644.47</v>
      </c>
      <c r="AJ110" s="37">
        <v>6793.41</v>
      </c>
      <c r="AK110" s="37">
        <v>6823.33</v>
      </c>
      <c r="AL110" s="37">
        <v>6918.14</v>
      </c>
      <c r="AM110" s="37">
        <v>6840.77</v>
      </c>
      <c r="AN110" s="37">
        <v>6914.14</v>
      </c>
      <c r="AO110" s="38">
        <f t="shared" si="19"/>
        <v>4.2735042735042736E-2</v>
      </c>
      <c r="AP110" s="38">
        <f t="shared" si="19"/>
        <v>0</v>
      </c>
      <c r="AQ110" s="38">
        <f t="shared" si="19"/>
        <v>-8.1967213114754103E-3</v>
      </c>
      <c r="AR110" s="38">
        <f t="shared" si="17"/>
        <v>0</v>
      </c>
      <c r="AS110" s="38">
        <f t="shared" si="17"/>
        <v>0</v>
      </c>
      <c r="AT110" s="38">
        <f t="shared" si="17"/>
        <v>-8.2644628099173556E-3</v>
      </c>
      <c r="AU110" s="38">
        <f t="shared" si="30"/>
        <v>8.4033613445378148E-3</v>
      </c>
      <c r="AV110" s="38">
        <f t="shared" si="30"/>
        <v>2.5862068965517241E-2</v>
      </c>
      <c r="AW110" s="38">
        <f t="shared" si="30"/>
        <v>-2.5210084033613446E-2</v>
      </c>
      <c r="AX110" s="38">
        <f t="shared" si="30"/>
        <v>8.4745762711864406E-3</v>
      </c>
      <c r="AY110" s="38">
        <f t="shared" si="30"/>
        <v>8.5470085470085479E-3</v>
      </c>
      <c r="AZ110" s="39">
        <f t="shared" si="23"/>
        <v>5.2350789708286563E-2</v>
      </c>
      <c r="BA110" s="38">
        <f t="shared" si="29"/>
        <v>-4.4150501251225958E-2</v>
      </c>
      <c r="BB110" s="38">
        <f t="shared" si="29"/>
        <v>-1.3019284344585555E-2</v>
      </c>
      <c r="BC110" s="38">
        <f t="shared" si="29"/>
        <v>-5.264091709568983E-4</v>
      </c>
      <c r="BD110" s="38">
        <f t="shared" si="29"/>
        <v>-3.1742026348992057E-2</v>
      </c>
      <c r="BE110" s="38">
        <f t="shared" si="29"/>
        <v>-2.803098256927992E-4</v>
      </c>
      <c r="BF110" s="38">
        <f t="shared" si="29"/>
        <v>7.044569634085604E-3</v>
      </c>
      <c r="BG110" s="38">
        <f t="shared" si="31"/>
        <v>-2.1924188294243922E-2</v>
      </c>
      <c r="BH110" s="38">
        <f t="shared" si="31"/>
        <v>-4.3849557327580628E-3</v>
      </c>
      <c r="BI110" s="38">
        <f t="shared" si="31"/>
        <v>-1.3704550645115651E-2</v>
      </c>
      <c r="BJ110" s="38">
        <f t="shared" si="31"/>
        <v>1.1310130292350113E-2</v>
      </c>
      <c r="BK110" s="38">
        <f t="shared" si="31"/>
        <v>-1.0611587268987884E-2</v>
      </c>
      <c r="BL110" s="39">
        <f t="shared" si="24"/>
        <v>-0.12198911295612305</v>
      </c>
      <c r="BM110" s="40">
        <f t="shared" si="25"/>
        <v>0.17433990266440963</v>
      </c>
      <c r="BN110" s="41">
        <v>51.47</v>
      </c>
      <c r="BO110" s="41">
        <v>-307.32</v>
      </c>
      <c r="BP110" s="42">
        <f>(BN110-BO110)/BO110</f>
        <v>-1.1674801509826889</v>
      </c>
      <c r="BQ110" s="52">
        <f t="shared" si="26"/>
        <v>-9.3095289519848301E-2</v>
      </c>
      <c r="BR110" s="43">
        <v>2</v>
      </c>
      <c r="BS110" s="43">
        <v>5</v>
      </c>
      <c r="BT110" s="43">
        <v>100</v>
      </c>
      <c r="BU110" s="54">
        <f t="shared" si="27"/>
        <v>40</v>
      </c>
    </row>
    <row r="111" spans="1:73" x14ac:dyDescent="0.25">
      <c r="A111" s="44"/>
      <c r="B111" s="44"/>
      <c r="C111" s="44"/>
      <c r="D111" s="45">
        <v>2022</v>
      </c>
      <c r="E111" s="34">
        <v>315138000000</v>
      </c>
      <c r="F111" s="34">
        <v>42647000000</v>
      </c>
      <c r="G111" s="34">
        <v>0</v>
      </c>
      <c r="H111" s="34">
        <f t="shared" si="28"/>
        <v>42647000000</v>
      </c>
      <c r="I111" s="34">
        <v>-84573000000</v>
      </c>
      <c r="J111" s="34">
        <v>4540302000000</v>
      </c>
      <c r="K111" s="35">
        <f t="shared" si="20"/>
        <v>-442358000000</v>
      </c>
      <c r="L111" s="52">
        <f t="shared" si="21"/>
        <v>-9.7429201846044602E-2</v>
      </c>
      <c r="M111" s="35">
        <v>10496922000000</v>
      </c>
      <c r="N111" s="34">
        <v>4540302000000</v>
      </c>
      <c r="O111" s="52">
        <f t="shared" si="22"/>
        <v>2.3119435667495245</v>
      </c>
      <c r="P111" s="36">
        <v>45015</v>
      </c>
      <c r="Q111" s="37">
        <v>117</v>
      </c>
      <c r="R111" s="37">
        <v>111</v>
      </c>
      <c r="S111" s="37">
        <v>114</v>
      </c>
      <c r="T111" s="37">
        <v>116</v>
      </c>
      <c r="U111" s="37">
        <v>119</v>
      </c>
      <c r="V111" s="37">
        <v>120</v>
      </c>
      <c r="W111" s="37">
        <v>119</v>
      </c>
      <c r="X111" s="37">
        <v>120</v>
      </c>
      <c r="Y111" s="37">
        <v>120</v>
      </c>
      <c r="Z111" s="37">
        <v>123</v>
      </c>
      <c r="AA111" s="37">
        <v>123</v>
      </c>
      <c r="AB111" s="37">
        <v>121</v>
      </c>
      <c r="AC111" s="37">
        <v>6612.49</v>
      </c>
      <c r="AD111" s="37">
        <v>6691.61</v>
      </c>
      <c r="AE111" s="37">
        <v>6762.25</v>
      </c>
      <c r="AF111" s="37">
        <v>6708.93</v>
      </c>
      <c r="AG111" s="37">
        <v>6760.33</v>
      </c>
      <c r="AH111" s="37">
        <v>6839.44</v>
      </c>
      <c r="AI111" s="37">
        <v>6808.95</v>
      </c>
      <c r="AJ111" s="37">
        <v>6805.28</v>
      </c>
      <c r="AK111" s="37">
        <v>6827.17</v>
      </c>
      <c r="AL111" s="37">
        <v>6833.18</v>
      </c>
      <c r="AM111" s="37">
        <v>6819.67</v>
      </c>
      <c r="AN111" s="37">
        <v>6792.77</v>
      </c>
      <c r="AO111" s="38">
        <f t="shared" si="19"/>
        <v>-5.128205128205128E-2</v>
      </c>
      <c r="AP111" s="38">
        <f t="shared" si="19"/>
        <v>2.7027027027027029E-2</v>
      </c>
      <c r="AQ111" s="38">
        <f t="shared" si="19"/>
        <v>1.7543859649122806E-2</v>
      </c>
      <c r="AR111" s="38">
        <f t="shared" si="17"/>
        <v>2.5862068965517241E-2</v>
      </c>
      <c r="AS111" s="38">
        <f t="shared" si="17"/>
        <v>8.4033613445378148E-3</v>
      </c>
      <c r="AT111" s="38">
        <f t="shared" si="17"/>
        <v>-8.3333333333333332E-3</v>
      </c>
      <c r="AU111" s="38">
        <f t="shared" si="30"/>
        <v>-8.3333333333333332E-3</v>
      </c>
      <c r="AV111" s="38">
        <f t="shared" si="30"/>
        <v>0</v>
      </c>
      <c r="AW111" s="38">
        <f t="shared" si="30"/>
        <v>-2.4390243902439025E-2</v>
      </c>
      <c r="AX111" s="38">
        <f t="shared" si="30"/>
        <v>0</v>
      </c>
      <c r="AY111" s="38">
        <f t="shared" si="30"/>
        <v>1.6528925619834711E-2</v>
      </c>
      <c r="AZ111" s="39">
        <f t="shared" si="23"/>
        <v>3.0262807548826331E-3</v>
      </c>
      <c r="BA111" s="38">
        <f t="shared" si="29"/>
        <v>1.1965235486178413E-2</v>
      </c>
      <c r="BB111" s="38">
        <f t="shared" si="29"/>
        <v>1.0556502844606953E-2</v>
      </c>
      <c r="BC111" s="38">
        <f t="shared" si="29"/>
        <v>-7.8849495360271676E-3</v>
      </c>
      <c r="BD111" s="38">
        <f t="shared" si="29"/>
        <v>7.6614303622186599E-3</v>
      </c>
      <c r="BE111" s="38">
        <f t="shared" si="29"/>
        <v>1.1702091465949098E-2</v>
      </c>
      <c r="BF111" s="38">
        <f t="shared" si="29"/>
        <v>-4.4579673189617548E-3</v>
      </c>
      <c r="BG111" s="38">
        <f t="shared" si="31"/>
        <v>5.3928714174877055E-4</v>
      </c>
      <c r="BH111" s="38">
        <f t="shared" si="31"/>
        <v>-3.206306566263961E-3</v>
      </c>
      <c r="BI111" s="38">
        <f t="shared" si="31"/>
        <v>-8.7953193096043398E-4</v>
      </c>
      <c r="BJ111" s="38">
        <f t="shared" si="31"/>
        <v>1.9810342729193963E-3</v>
      </c>
      <c r="BK111" s="38">
        <f t="shared" si="31"/>
        <v>3.9600928634415172E-3</v>
      </c>
      <c r="BL111" s="39">
        <f t="shared" si="24"/>
        <v>3.193691908484949E-2</v>
      </c>
      <c r="BM111" s="40">
        <f t="shared" si="25"/>
        <v>-2.8910638329966855E-2</v>
      </c>
      <c r="BN111" s="41">
        <v>86.71</v>
      </c>
      <c r="BO111" s="41"/>
      <c r="BP111" s="42">
        <f>(BN111-BN110)/BN110</f>
        <v>0.68467068195065073</v>
      </c>
      <c r="BQ111" s="52">
        <f t="shared" si="26"/>
        <v>-0.13811550694788297</v>
      </c>
      <c r="BR111" s="43">
        <v>1</v>
      </c>
      <c r="BS111" s="43">
        <v>3</v>
      </c>
      <c r="BT111" s="43">
        <v>100</v>
      </c>
      <c r="BU111" s="54">
        <f t="shared" si="27"/>
        <v>33.333333333333329</v>
      </c>
    </row>
    <row r="112" spans="1:73" x14ac:dyDescent="0.25">
      <c r="A112" s="44"/>
      <c r="B112" s="44"/>
      <c r="C112" s="44"/>
      <c r="D112" s="46">
        <v>2023</v>
      </c>
      <c r="E112" s="34">
        <v>42826000000</v>
      </c>
      <c r="F112" s="34">
        <v>30354000000</v>
      </c>
      <c r="G112" s="34">
        <v>0</v>
      </c>
      <c r="H112" s="34">
        <f t="shared" si="28"/>
        <v>30354000000</v>
      </c>
      <c r="I112" s="34">
        <v>-50287000000</v>
      </c>
      <c r="J112" s="34">
        <v>4559725000000</v>
      </c>
      <c r="K112" s="35">
        <f t="shared" si="20"/>
        <v>-123467000000</v>
      </c>
      <c r="L112" s="52">
        <f t="shared" si="21"/>
        <v>-2.7077729468334165E-2</v>
      </c>
      <c r="M112" s="35">
        <v>10492595000000</v>
      </c>
      <c r="N112" s="34">
        <v>4559725000000</v>
      </c>
      <c r="O112" s="52">
        <f t="shared" si="22"/>
        <v>2.3011464507179711</v>
      </c>
      <c r="P112" s="36">
        <v>45377</v>
      </c>
      <c r="Q112" s="37">
        <v>115</v>
      </c>
      <c r="R112" s="37">
        <v>113</v>
      </c>
      <c r="S112" s="37">
        <v>112</v>
      </c>
      <c r="T112" s="37">
        <v>113</v>
      </c>
      <c r="U112" s="37">
        <v>112</v>
      </c>
      <c r="V112" s="37">
        <v>113</v>
      </c>
      <c r="W112" s="37">
        <v>113</v>
      </c>
      <c r="X112" s="37">
        <v>102</v>
      </c>
      <c r="Y112" s="37">
        <v>92</v>
      </c>
      <c r="Z112" s="37">
        <v>90</v>
      </c>
      <c r="AA112" s="37">
        <v>84</v>
      </c>
      <c r="AB112" s="37">
        <v>79</v>
      </c>
      <c r="AC112" s="37">
        <v>7302.45</v>
      </c>
      <c r="AD112" s="37">
        <v>7336.75</v>
      </c>
      <c r="AE112" s="37">
        <v>7331.13</v>
      </c>
      <c r="AF112" s="37">
        <v>7338.35</v>
      </c>
      <c r="AG112" s="37">
        <v>7350.15</v>
      </c>
      <c r="AH112" s="37">
        <v>7377.76</v>
      </c>
      <c r="AI112" s="37">
        <v>7365.66</v>
      </c>
      <c r="AJ112" s="37">
        <v>7310.09</v>
      </c>
      <c r="AK112" s="37">
        <v>7288.81</v>
      </c>
      <c r="AL112" s="37">
        <v>7205.06</v>
      </c>
      <c r="AM112" s="37">
        <v>7236.98</v>
      </c>
      <c r="AN112" s="37">
        <v>7166.84</v>
      </c>
      <c r="AO112" s="38">
        <f t="shared" si="19"/>
        <v>-1.7391304347826087E-2</v>
      </c>
      <c r="AP112" s="38">
        <f t="shared" si="19"/>
        <v>-8.8495575221238937E-3</v>
      </c>
      <c r="AQ112" s="38">
        <f t="shared" si="19"/>
        <v>8.9285714285714281E-3</v>
      </c>
      <c r="AR112" s="38">
        <f t="shared" si="17"/>
        <v>-8.8495575221238937E-3</v>
      </c>
      <c r="AS112" s="38">
        <f t="shared" si="17"/>
        <v>8.9285714285714281E-3</v>
      </c>
      <c r="AT112" s="38">
        <f t="shared" si="17"/>
        <v>0</v>
      </c>
      <c r="AU112" s="38">
        <f t="shared" si="30"/>
        <v>0.10784313725490197</v>
      </c>
      <c r="AV112" s="38">
        <f t="shared" si="30"/>
        <v>0.10869565217391304</v>
      </c>
      <c r="AW112" s="38">
        <f t="shared" si="30"/>
        <v>2.2222222222222223E-2</v>
      </c>
      <c r="AX112" s="38">
        <f t="shared" si="30"/>
        <v>7.1428571428571425E-2</v>
      </c>
      <c r="AY112" s="38">
        <f t="shared" si="30"/>
        <v>6.3291139240506333E-2</v>
      </c>
      <c r="AZ112" s="39">
        <f t="shared" si="23"/>
        <v>0.35624744578518397</v>
      </c>
      <c r="BA112" s="38">
        <f t="shared" si="29"/>
        <v>4.6970537285431855E-3</v>
      </c>
      <c r="BB112" s="38">
        <f t="shared" si="29"/>
        <v>-7.6600674685656331E-4</v>
      </c>
      <c r="BC112" s="38">
        <f t="shared" si="29"/>
        <v>9.8484135460703251E-4</v>
      </c>
      <c r="BD112" s="38">
        <f t="shared" si="29"/>
        <v>1.607990897136178E-3</v>
      </c>
      <c r="BE112" s="38">
        <f t="shared" si="29"/>
        <v>3.7563859240968664E-3</v>
      </c>
      <c r="BF112" s="38">
        <f t="shared" si="29"/>
        <v>-1.6400641929258154E-3</v>
      </c>
      <c r="BG112" s="38">
        <f t="shared" si="31"/>
        <v>7.6018215917997871E-3</v>
      </c>
      <c r="BH112" s="38">
        <f t="shared" si="31"/>
        <v>2.9195437938428557E-3</v>
      </c>
      <c r="BI112" s="38">
        <f t="shared" si="31"/>
        <v>1.1623775513319804E-2</v>
      </c>
      <c r="BJ112" s="38">
        <f t="shared" si="31"/>
        <v>-4.4106795928687331E-3</v>
      </c>
      <c r="BK112" s="38">
        <f t="shared" si="31"/>
        <v>9.7867400416361203E-3</v>
      </c>
      <c r="BL112" s="39">
        <f t="shared" si="24"/>
        <v>3.6161402312330719E-2</v>
      </c>
      <c r="BM112" s="40">
        <f t="shared" si="25"/>
        <v>0.32008604347285324</v>
      </c>
      <c r="BN112" s="41">
        <v>25.08</v>
      </c>
      <c r="BO112" s="41"/>
      <c r="BP112" s="42">
        <f>(BN112-BN111)/BN111</f>
        <v>-0.71076000461307809</v>
      </c>
      <c r="BQ112" s="52">
        <f t="shared" si="26"/>
        <v>-0.35797321433605556</v>
      </c>
      <c r="BR112" s="43">
        <v>1</v>
      </c>
      <c r="BS112" s="43">
        <v>3</v>
      </c>
      <c r="BT112" s="43">
        <v>100</v>
      </c>
      <c r="BU112" s="54">
        <f t="shared" si="27"/>
        <v>33.333333333333329</v>
      </c>
    </row>
    <row r="113" spans="1:73" x14ac:dyDescent="0.25">
      <c r="A113" s="44">
        <v>37</v>
      </c>
      <c r="B113" s="44" t="s">
        <v>110</v>
      </c>
      <c r="C113" s="44" t="s">
        <v>111</v>
      </c>
      <c r="D113" s="31">
        <v>2021</v>
      </c>
      <c r="E113" s="34">
        <v>7679451000000</v>
      </c>
      <c r="F113" s="34">
        <v>404198000000</v>
      </c>
      <c r="G113" s="34">
        <v>34981000000</v>
      </c>
      <c r="H113" s="34">
        <f t="shared" si="28"/>
        <v>439179000000</v>
      </c>
      <c r="I113" s="34">
        <v>7902091000000</v>
      </c>
      <c r="J113" s="34">
        <v>19068532000000</v>
      </c>
      <c r="K113" s="35">
        <f t="shared" si="20"/>
        <v>-216539000000</v>
      </c>
      <c r="L113" s="52">
        <f t="shared" si="21"/>
        <v>-1.1355829594013845E-2</v>
      </c>
      <c r="M113" s="35">
        <v>14747263000000</v>
      </c>
      <c r="N113" s="34">
        <v>19068532000000</v>
      </c>
      <c r="O113" s="52">
        <f t="shared" si="22"/>
        <v>0.77338218799433534</v>
      </c>
      <c r="P113" s="36">
        <v>44601</v>
      </c>
      <c r="Q113" s="37">
        <v>4030</v>
      </c>
      <c r="R113" s="37">
        <v>4050</v>
      </c>
      <c r="S113" s="37">
        <v>4010</v>
      </c>
      <c r="T113" s="37">
        <v>4020</v>
      </c>
      <c r="U113" s="37">
        <v>4000</v>
      </c>
      <c r="V113" s="37">
        <v>4000</v>
      </c>
      <c r="W113" s="37">
        <v>3960</v>
      </c>
      <c r="X113" s="37">
        <v>3980</v>
      </c>
      <c r="Y113" s="37">
        <v>3900</v>
      </c>
      <c r="Z113" s="37">
        <v>3850</v>
      </c>
      <c r="AA113" s="37">
        <v>3870</v>
      </c>
      <c r="AB113" s="37">
        <v>3870</v>
      </c>
      <c r="AC113" s="37">
        <v>6631.15</v>
      </c>
      <c r="AD113" s="37">
        <v>6707.65</v>
      </c>
      <c r="AE113" s="37">
        <v>6683.85</v>
      </c>
      <c r="AF113" s="37">
        <v>6731.39</v>
      </c>
      <c r="AG113" s="37">
        <v>6804.94</v>
      </c>
      <c r="AH113" s="37">
        <v>6789.52</v>
      </c>
      <c r="AI113" s="37">
        <v>6834.61</v>
      </c>
      <c r="AJ113" s="37">
        <v>6823.64</v>
      </c>
      <c r="AK113" s="37">
        <v>6815.61</v>
      </c>
      <c r="AL113" s="37">
        <v>6734.49</v>
      </c>
      <c r="AM113" s="37">
        <v>6807.5</v>
      </c>
      <c r="AN113" s="37">
        <v>6850.2</v>
      </c>
      <c r="AO113" s="38">
        <f t="shared" si="19"/>
        <v>4.9627791563275434E-3</v>
      </c>
      <c r="AP113" s="38">
        <f t="shared" si="19"/>
        <v>-9.876543209876543E-3</v>
      </c>
      <c r="AQ113" s="38">
        <f t="shared" si="19"/>
        <v>2.4937655860349127E-3</v>
      </c>
      <c r="AR113" s="38">
        <f t="shared" si="17"/>
        <v>-4.9751243781094526E-3</v>
      </c>
      <c r="AS113" s="38">
        <f t="shared" si="17"/>
        <v>0</v>
      </c>
      <c r="AT113" s="38">
        <f t="shared" si="17"/>
        <v>-0.01</v>
      </c>
      <c r="AU113" s="38">
        <f t="shared" si="30"/>
        <v>-5.0251256281407036E-3</v>
      </c>
      <c r="AV113" s="38">
        <f t="shared" si="30"/>
        <v>2.0512820512820513E-2</v>
      </c>
      <c r="AW113" s="38">
        <f t="shared" si="30"/>
        <v>1.2987012987012988E-2</v>
      </c>
      <c r="AX113" s="38">
        <f t="shared" si="30"/>
        <v>-5.1679586563307496E-3</v>
      </c>
      <c r="AY113" s="38">
        <f t="shared" si="30"/>
        <v>0</v>
      </c>
      <c r="AZ113" s="39">
        <f t="shared" si="23"/>
        <v>5.9116263697385077E-3</v>
      </c>
      <c r="BA113" s="38">
        <f t="shared" si="29"/>
        <v>1.1536460493277939E-2</v>
      </c>
      <c r="BB113" s="38">
        <f t="shared" si="29"/>
        <v>-3.5481875172376724E-3</v>
      </c>
      <c r="BC113" s="38">
        <f t="shared" si="29"/>
        <v>7.1126671005483305E-3</v>
      </c>
      <c r="BD113" s="38">
        <f t="shared" si="29"/>
        <v>1.0926420843243263E-2</v>
      </c>
      <c r="BE113" s="38">
        <f t="shared" si="29"/>
        <v>-2.2660008758341975E-3</v>
      </c>
      <c r="BF113" s="38">
        <f t="shared" si="29"/>
        <v>6.6411174869503639E-3</v>
      </c>
      <c r="BG113" s="38">
        <f t="shared" si="31"/>
        <v>1.607646358834778E-3</v>
      </c>
      <c r="BH113" s="38">
        <f t="shared" si="31"/>
        <v>1.1781777419777033E-3</v>
      </c>
      <c r="BI113" s="38">
        <f t="shared" si="31"/>
        <v>1.2045455557881873E-2</v>
      </c>
      <c r="BJ113" s="38">
        <f t="shared" si="31"/>
        <v>-1.0724935732647847E-2</v>
      </c>
      <c r="BK113" s="38">
        <f t="shared" si="31"/>
        <v>-6.2333946454117863E-3</v>
      </c>
      <c r="BL113" s="39">
        <f t="shared" si="24"/>
        <v>2.8275426811582748E-2</v>
      </c>
      <c r="BM113" s="40">
        <f t="shared" si="25"/>
        <v>-2.2363800441844241E-2</v>
      </c>
      <c r="BN113" s="41">
        <v>151</v>
      </c>
      <c r="BO113" s="41">
        <v>188</v>
      </c>
      <c r="BP113" s="42">
        <f>(BN113-BO113)/BO113</f>
        <v>-0.19680851063829788</v>
      </c>
      <c r="BQ113" s="52">
        <f t="shared" si="26"/>
        <v>0.44722049954234372</v>
      </c>
      <c r="BR113" s="43">
        <v>5</v>
      </c>
      <c r="BS113" s="43">
        <v>6</v>
      </c>
      <c r="BT113" s="43">
        <v>100</v>
      </c>
      <c r="BU113" s="54">
        <f t="shared" si="27"/>
        <v>83.333333333333343</v>
      </c>
    </row>
    <row r="114" spans="1:73" x14ac:dyDescent="0.25">
      <c r="A114" s="44"/>
      <c r="B114" s="44"/>
      <c r="C114" s="44"/>
      <c r="D114" s="45">
        <v>2022</v>
      </c>
      <c r="E114" s="34">
        <v>7068808000000</v>
      </c>
      <c r="F114" s="34">
        <v>378166000000</v>
      </c>
      <c r="G114" s="34">
        <v>47384000000</v>
      </c>
      <c r="H114" s="34">
        <f t="shared" si="28"/>
        <v>425550000000</v>
      </c>
      <c r="I114" s="34">
        <v>8061314000000</v>
      </c>
      <c r="J114" s="34">
        <v>18318114000000</v>
      </c>
      <c r="K114" s="35">
        <f t="shared" si="20"/>
        <v>566956000000</v>
      </c>
      <c r="L114" s="52">
        <f t="shared" si="21"/>
        <v>3.0950566199118533E-2</v>
      </c>
      <c r="M114" s="35">
        <v>14320858000000</v>
      </c>
      <c r="N114" s="34">
        <v>18318114000000</v>
      </c>
      <c r="O114" s="52">
        <f t="shared" si="22"/>
        <v>0.78178670577112908</v>
      </c>
      <c r="P114" s="36">
        <v>44966</v>
      </c>
      <c r="Q114" s="37">
        <v>4630</v>
      </c>
      <c r="R114" s="37">
        <v>4730</v>
      </c>
      <c r="S114" s="37">
        <v>4690</v>
      </c>
      <c r="T114" s="37">
        <v>4730</v>
      </c>
      <c r="U114" s="37">
        <v>4860</v>
      </c>
      <c r="V114" s="37">
        <v>5025</v>
      </c>
      <c r="W114" s="37">
        <v>4920</v>
      </c>
      <c r="X114" s="37">
        <v>4580</v>
      </c>
      <c r="Y114" s="37">
        <v>4520</v>
      </c>
      <c r="Z114" s="37">
        <v>4560</v>
      </c>
      <c r="AA114" s="37">
        <v>4550</v>
      </c>
      <c r="AB114" s="37">
        <v>4520</v>
      </c>
      <c r="AC114" s="37">
        <v>6862.26</v>
      </c>
      <c r="AD114" s="37">
        <v>6890.57</v>
      </c>
      <c r="AE114" s="37">
        <v>6911.73</v>
      </c>
      <c r="AF114" s="37">
        <v>6873.79</v>
      </c>
      <c r="AG114" s="37">
        <v>6935.3</v>
      </c>
      <c r="AH114" s="37">
        <v>6940.12</v>
      </c>
      <c r="AI114" s="37">
        <v>6897.37</v>
      </c>
      <c r="AJ114" s="37">
        <v>6880.33</v>
      </c>
      <c r="AK114" s="37">
        <v>6900.14</v>
      </c>
      <c r="AL114" s="37">
        <v>6941.85</v>
      </c>
      <c r="AM114" s="37">
        <v>6914.54</v>
      </c>
      <c r="AN114" s="37">
        <v>6895.66</v>
      </c>
      <c r="AO114" s="38">
        <f t="shared" si="19"/>
        <v>2.159827213822894E-2</v>
      </c>
      <c r="AP114" s="38">
        <f t="shared" si="19"/>
        <v>-8.4566596194503175E-3</v>
      </c>
      <c r="AQ114" s="38">
        <f t="shared" si="19"/>
        <v>8.5287846481876331E-3</v>
      </c>
      <c r="AR114" s="38">
        <f t="shared" si="17"/>
        <v>2.748414376321353E-2</v>
      </c>
      <c r="AS114" s="38">
        <f t="shared" si="17"/>
        <v>3.3950617283950615E-2</v>
      </c>
      <c r="AT114" s="38">
        <f t="shared" si="17"/>
        <v>-2.0895522388059702E-2</v>
      </c>
      <c r="AU114" s="38">
        <f t="shared" si="30"/>
        <v>7.4235807860262015E-2</v>
      </c>
      <c r="AV114" s="38">
        <f t="shared" si="30"/>
        <v>1.3274336283185841E-2</v>
      </c>
      <c r="AW114" s="38">
        <f t="shared" si="30"/>
        <v>-8.771929824561403E-3</v>
      </c>
      <c r="AX114" s="38">
        <f t="shared" si="30"/>
        <v>2.1978021978021978E-3</v>
      </c>
      <c r="AY114" s="38">
        <f t="shared" si="30"/>
        <v>6.6371681415929203E-3</v>
      </c>
      <c r="AZ114" s="39">
        <f t="shared" si="23"/>
        <v>0.14978282048435226</v>
      </c>
      <c r="BA114" s="38">
        <f t="shared" si="29"/>
        <v>4.1254630398730868E-3</v>
      </c>
      <c r="BB114" s="38">
        <f t="shared" si="29"/>
        <v>3.0708635134683859E-3</v>
      </c>
      <c r="BC114" s="38">
        <f t="shared" si="29"/>
        <v>-5.4892190522488008E-3</v>
      </c>
      <c r="BD114" s="38">
        <f t="shared" si="29"/>
        <v>8.9484840240973643E-3</v>
      </c>
      <c r="BE114" s="38">
        <f t="shared" si="29"/>
        <v>6.9499516963933915E-4</v>
      </c>
      <c r="BF114" s="38">
        <f t="shared" si="29"/>
        <v>-6.1598358529823694E-3</v>
      </c>
      <c r="BG114" s="38">
        <f t="shared" si="31"/>
        <v>2.4766253944214834E-3</v>
      </c>
      <c r="BH114" s="38">
        <f t="shared" si="31"/>
        <v>-2.8709562414676224E-3</v>
      </c>
      <c r="BI114" s="38">
        <f t="shared" si="31"/>
        <v>-6.0084847699100434E-3</v>
      </c>
      <c r="BJ114" s="38">
        <f t="shared" si="31"/>
        <v>3.9496481327753402E-3</v>
      </c>
      <c r="BK114" s="38">
        <f t="shared" si="31"/>
        <v>2.7379540174544727E-3</v>
      </c>
      <c r="BL114" s="39">
        <f t="shared" si="24"/>
        <v>5.4755373751206359E-3</v>
      </c>
      <c r="BM114" s="40">
        <f t="shared" si="25"/>
        <v>0.14430728310923163</v>
      </c>
      <c r="BN114" s="41">
        <v>141</v>
      </c>
      <c r="BO114" s="41"/>
      <c r="BP114" s="42">
        <f>(BN114-BN113)/BN113</f>
        <v>-6.6225165562913912E-2</v>
      </c>
      <c r="BQ114" s="52">
        <f t="shared" si="26"/>
        <v>-1.1876796749493974</v>
      </c>
      <c r="BR114" s="43">
        <v>5</v>
      </c>
      <c r="BS114" s="43">
        <v>6</v>
      </c>
      <c r="BT114" s="43">
        <v>100</v>
      </c>
      <c r="BU114" s="54">
        <f t="shared" si="27"/>
        <v>83.333333333333343</v>
      </c>
    </row>
    <row r="115" spans="1:73" x14ac:dyDescent="0.25">
      <c r="A115" s="44"/>
      <c r="B115" s="44"/>
      <c r="C115" s="44"/>
      <c r="D115" s="46">
        <v>2023</v>
      </c>
      <c r="E115" s="34">
        <v>6279283000000</v>
      </c>
      <c r="F115" s="34">
        <v>335280000000</v>
      </c>
      <c r="G115" s="34">
        <v>47591000000</v>
      </c>
      <c r="H115" s="34">
        <f t="shared" si="28"/>
        <v>382871000000</v>
      </c>
      <c r="I115" s="34">
        <v>7118088000000</v>
      </c>
      <c r="J115" s="34">
        <v>16664086000000</v>
      </c>
      <c r="K115" s="35">
        <f t="shared" si="20"/>
        <v>455934000000</v>
      </c>
      <c r="L115" s="52">
        <f t="shared" si="21"/>
        <v>2.7360276465207872E-2</v>
      </c>
      <c r="M115" s="35">
        <v>13282848000000</v>
      </c>
      <c r="N115" s="34">
        <v>16664086000000</v>
      </c>
      <c r="O115" s="52">
        <f t="shared" si="22"/>
        <v>0.79709430208173437</v>
      </c>
      <c r="P115" s="36">
        <v>45329</v>
      </c>
      <c r="Q115" s="37">
        <v>3130</v>
      </c>
      <c r="R115" s="37">
        <v>3100</v>
      </c>
      <c r="S115" s="37">
        <v>3100</v>
      </c>
      <c r="T115" s="37">
        <v>3170</v>
      </c>
      <c r="U115" s="37">
        <v>3200</v>
      </c>
      <c r="V115" s="37">
        <v>3250</v>
      </c>
      <c r="W115" s="37">
        <v>3270</v>
      </c>
      <c r="X115" s="37">
        <v>2920</v>
      </c>
      <c r="Y115" s="37">
        <v>2800</v>
      </c>
      <c r="Z115" s="37">
        <v>2930</v>
      </c>
      <c r="AA115" s="37">
        <v>2830</v>
      </c>
      <c r="AB115" s="37">
        <v>2800</v>
      </c>
      <c r="AC115" s="37">
        <v>7192.22</v>
      </c>
      <c r="AD115" s="37">
        <v>7207.94</v>
      </c>
      <c r="AE115" s="37">
        <v>7201.7</v>
      </c>
      <c r="AF115" s="37">
        <v>7238.79</v>
      </c>
      <c r="AG115" s="37">
        <v>7198.62</v>
      </c>
      <c r="AH115" s="37">
        <v>7247.41</v>
      </c>
      <c r="AI115" s="37">
        <v>7235.15</v>
      </c>
      <c r="AJ115" s="37">
        <v>7297.67</v>
      </c>
      <c r="AK115" s="37">
        <v>7209.74</v>
      </c>
      <c r="AL115" s="37">
        <v>7303.28</v>
      </c>
      <c r="AM115" s="37">
        <v>7335.54</v>
      </c>
      <c r="AN115" s="37">
        <v>7296.7</v>
      </c>
      <c r="AO115" s="38">
        <f t="shared" si="19"/>
        <v>-9.5846645367412137E-3</v>
      </c>
      <c r="AP115" s="38">
        <f t="shared" si="19"/>
        <v>0</v>
      </c>
      <c r="AQ115" s="38">
        <f t="shared" si="19"/>
        <v>2.2580645161290321E-2</v>
      </c>
      <c r="AR115" s="38">
        <f t="shared" si="17"/>
        <v>9.4637223974763408E-3</v>
      </c>
      <c r="AS115" s="38">
        <f t="shared" si="17"/>
        <v>1.5625E-2</v>
      </c>
      <c r="AT115" s="38">
        <f t="shared" si="17"/>
        <v>6.1538461538461538E-3</v>
      </c>
      <c r="AU115" s="38">
        <f t="shared" si="30"/>
        <v>0.11986301369863013</v>
      </c>
      <c r="AV115" s="38">
        <f t="shared" si="30"/>
        <v>4.2857142857142858E-2</v>
      </c>
      <c r="AW115" s="38">
        <f t="shared" si="30"/>
        <v>-4.4368600682593858E-2</v>
      </c>
      <c r="AX115" s="38">
        <f t="shared" si="30"/>
        <v>3.5335689045936397E-2</v>
      </c>
      <c r="AY115" s="38">
        <f t="shared" si="30"/>
        <v>1.0714285714285714E-2</v>
      </c>
      <c r="AZ115" s="39">
        <f t="shared" si="23"/>
        <v>0.20864007980927285</v>
      </c>
      <c r="BA115" s="38">
        <f t="shared" si="29"/>
        <v>2.1856950983144764E-3</v>
      </c>
      <c r="BB115" s="38">
        <f t="shared" si="29"/>
        <v>-8.6571197873453192E-4</v>
      </c>
      <c r="BC115" s="38">
        <f t="shared" si="29"/>
        <v>5.1501728758487787E-3</v>
      </c>
      <c r="BD115" s="38">
        <f t="shared" si="29"/>
        <v>-5.5492699746780986E-3</v>
      </c>
      <c r="BE115" s="38">
        <f t="shared" si="29"/>
        <v>6.7776879457451516E-3</v>
      </c>
      <c r="BF115" s="38">
        <f t="shared" si="29"/>
        <v>-1.6916388061390508E-3</v>
      </c>
      <c r="BG115" s="38">
        <f t="shared" si="31"/>
        <v>-8.5671179979363871E-3</v>
      </c>
      <c r="BH115" s="38">
        <f t="shared" si="31"/>
        <v>1.2196001520165816E-2</v>
      </c>
      <c r="BI115" s="38">
        <f t="shared" si="31"/>
        <v>-1.2807943827978657E-2</v>
      </c>
      <c r="BJ115" s="38">
        <f t="shared" si="31"/>
        <v>-4.3977675808461571E-3</v>
      </c>
      <c r="BK115" s="38">
        <f t="shared" si="31"/>
        <v>5.3229542121781279E-3</v>
      </c>
      <c r="BL115" s="39">
        <f t="shared" si="24"/>
        <v>-2.2469385140605307E-3</v>
      </c>
      <c r="BM115" s="40">
        <f t="shared" si="25"/>
        <v>0.21088701832333337</v>
      </c>
      <c r="BN115" s="41">
        <v>126</v>
      </c>
      <c r="BO115" s="41"/>
      <c r="BP115" s="42">
        <f>(BN115-BN114)/BN114</f>
        <v>-0.10638297872340426</v>
      </c>
      <c r="BQ115" s="52">
        <f t="shared" si="26"/>
        <v>-1.3651997722393339</v>
      </c>
      <c r="BR115" s="43">
        <v>5</v>
      </c>
      <c r="BS115" s="43">
        <v>6</v>
      </c>
      <c r="BT115" s="43">
        <v>100</v>
      </c>
      <c r="BU115" s="54">
        <f t="shared" si="27"/>
        <v>83.333333333333343</v>
      </c>
    </row>
    <row r="116" spans="1:73" x14ac:dyDescent="0.25">
      <c r="A116" s="44">
        <v>38</v>
      </c>
      <c r="B116" s="44" t="s">
        <v>112</v>
      </c>
      <c r="C116" s="44" t="s">
        <v>113</v>
      </c>
      <c r="D116" s="31">
        <v>2021</v>
      </c>
      <c r="E116" s="34">
        <v>201373700657</v>
      </c>
      <c r="F116" s="33">
        <v>15678690577</v>
      </c>
      <c r="G116" s="34">
        <v>0</v>
      </c>
      <c r="H116" s="34">
        <f t="shared" si="28"/>
        <v>15678690577</v>
      </c>
      <c r="I116" s="34">
        <v>179921930045</v>
      </c>
      <c r="J116" s="34">
        <v>1891169731202</v>
      </c>
      <c r="K116" s="35">
        <f t="shared" si="20"/>
        <v>-37130461189</v>
      </c>
      <c r="L116" s="52">
        <f t="shared" si="21"/>
        <v>-1.9633595322721468E-2</v>
      </c>
      <c r="M116" s="35">
        <v>572784572607</v>
      </c>
      <c r="N116" s="34">
        <v>1891169731202</v>
      </c>
      <c r="O116" s="52">
        <f t="shared" si="22"/>
        <v>0.30287317058683383</v>
      </c>
      <c r="P116" s="36">
        <v>44648</v>
      </c>
      <c r="Q116" s="37">
        <v>422</v>
      </c>
      <c r="R116" s="37">
        <v>422</v>
      </c>
      <c r="S116" s="37">
        <v>422</v>
      </c>
      <c r="T116" s="37">
        <v>424</v>
      </c>
      <c r="U116" s="37">
        <v>426</v>
      </c>
      <c r="V116" s="37">
        <v>424</v>
      </c>
      <c r="W116" s="37">
        <v>424</v>
      </c>
      <c r="X116" s="37">
        <v>424</v>
      </c>
      <c r="Y116" s="37">
        <v>440</v>
      </c>
      <c r="Z116" s="37">
        <v>454</v>
      </c>
      <c r="AA116" s="37">
        <v>474</v>
      </c>
      <c r="AB116" s="37">
        <v>498</v>
      </c>
      <c r="AC116" s="37">
        <v>6954.96</v>
      </c>
      <c r="AD116" s="37">
        <v>6955.18</v>
      </c>
      <c r="AE116" s="37">
        <v>7000.82</v>
      </c>
      <c r="AF116" s="37">
        <v>6996.12</v>
      </c>
      <c r="AG116" s="37">
        <v>7049.69</v>
      </c>
      <c r="AH116" s="37">
        <v>7002.53</v>
      </c>
      <c r="AI116" s="37">
        <v>7049.6</v>
      </c>
      <c r="AJ116" s="37">
        <v>7011.69</v>
      </c>
      <c r="AK116" s="37">
        <v>7053.19</v>
      </c>
      <c r="AL116" s="37">
        <v>7071.44</v>
      </c>
      <c r="AM116" s="37">
        <v>7078.76</v>
      </c>
      <c r="AN116" s="37">
        <v>7116.22</v>
      </c>
      <c r="AO116" s="38">
        <f t="shared" si="19"/>
        <v>0</v>
      </c>
      <c r="AP116" s="38">
        <f t="shared" si="19"/>
        <v>0</v>
      </c>
      <c r="AQ116" s="38">
        <f t="shared" si="19"/>
        <v>4.7393364928909956E-3</v>
      </c>
      <c r="AR116" s="38">
        <f t="shared" si="17"/>
        <v>4.7169811320754715E-3</v>
      </c>
      <c r="AS116" s="38">
        <f t="shared" si="17"/>
        <v>-4.6948356807511738E-3</v>
      </c>
      <c r="AT116" s="38">
        <f t="shared" si="17"/>
        <v>0</v>
      </c>
      <c r="AU116" s="38">
        <f t="shared" si="30"/>
        <v>0</v>
      </c>
      <c r="AV116" s="38">
        <f t="shared" si="30"/>
        <v>-3.6363636363636362E-2</v>
      </c>
      <c r="AW116" s="38">
        <f t="shared" si="30"/>
        <v>-3.0837004405286344E-2</v>
      </c>
      <c r="AX116" s="38">
        <f t="shared" si="30"/>
        <v>-4.2194092827004218E-2</v>
      </c>
      <c r="AY116" s="38">
        <f t="shared" si="30"/>
        <v>-4.8192771084337352E-2</v>
      </c>
      <c r="AZ116" s="39">
        <f t="shared" si="23"/>
        <v>-0.15282602273604898</v>
      </c>
      <c r="BA116" s="38">
        <f t="shared" si="29"/>
        <v>3.1632101406802434E-5</v>
      </c>
      <c r="BB116" s="38">
        <f t="shared" si="29"/>
        <v>6.562015648768172E-3</v>
      </c>
      <c r="BC116" s="38">
        <f t="shared" si="29"/>
        <v>-6.7134992757988607E-4</v>
      </c>
      <c r="BD116" s="38">
        <f t="shared" si="29"/>
        <v>7.6571013647564233E-3</v>
      </c>
      <c r="BE116" s="38">
        <f t="shared" si="29"/>
        <v>-6.6896558572078855E-3</v>
      </c>
      <c r="BF116" s="38">
        <f t="shared" si="29"/>
        <v>6.7218562433864074E-3</v>
      </c>
      <c r="BG116" s="38">
        <f t="shared" si="31"/>
        <v>5.4066851215613873E-3</v>
      </c>
      <c r="BH116" s="38">
        <f t="shared" si="31"/>
        <v>-5.883862479246979E-3</v>
      </c>
      <c r="BI116" s="38">
        <f t="shared" si="31"/>
        <v>-2.580803909811863E-3</v>
      </c>
      <c r="BJ116" s="38">
        <f t="shared" si="31"/>
        <v>-1.0340794150388794E-3</v>
      </c>
      <c r="BK116" s="38">
        <f t="shared" si="31"/>
        <v>-5.2640306229992939E-3</v>
      </c>
      <c r="BL116" s="39">
        <f t="shared" si="24"/>
        <v>4.255508267994406E-3</v>
      </c>
      <c r="BM116" s="40">
        <f t="shared" si="25"/>
        <v>-0.15708153100404337</v>
      </c>
      <c r="BN116" s="41">
        <v>84.13</v>
      </c>
      <c r="BO116" s="41">
        <v>82.03</v>
      </c>
      <c r="BP116" s="42">
        <f>(BN116-BO116)/BO116</f>
        <v>2.5600390101182424E-2</v>
      </c>
      <c r="BQ116" s="52">
        <f t="shared" si="26"/>
        <v>-8.7004350372674892</v>
      </c>
      <c r="BR116" s="43">
        <v>1</v>
      </c>
      <c r="BS116" s="43">
        <v>3</v>
      </c>
      <c r="BT116" s="43">
        <v>100</v>
      </c>
      <c r="BU116" s="54">
        <f t="shared" si="27"/>
        <v>33.333333333333329</v>
      </c>
    </row>
    <row r="117" spans="1:73" x14ac:dyDescent="0.25">
      <c r="A117" s="44"/>
      <c r="B117" s="44"/>
      <c r="C117" s="44"/>
      <c r="D117" s="45">
        <v>2022</v>
      </c>
      <c r="E117" s="34">
        <v>305881637559</v>
      </c>
      <c r="F117" s="33">
        <v>15519581624</v>
      </c>
      <c r="G117" s="34">
        <v>0</v>
      </c>
      <c r="H117" s="34">
        <f t="shared" si="28"/>
        <v>15519581624</v>
      </c>
      <c r="I117" s="34">
        <v>300474180409</v>
      </c>
      <c r="J117" s="34">
        <v>2168793843296</v>
      </c>
      <c r="K117" s="35">
        <f t="shared" si="20"/>
        <v>-20927038774</v>
      </c>
      <c r="L117" s="52">
        <f t="shared" si="21"/>
        <v>-9.6491599875608135E-3</v>
      </c>
      <c r="M117" s="35">
        <v>667866337031</v>
      </c>
      <c r="N117" s="34">
        <v>2168793843296</v>
      </c>
      <c r="O117" s="52">
        <f t="shared" si="22"/>
        <v>0.30794367066996908</v>
      </c>
      <c r="P117" s="36">
        <v>45012</v>
      </c>
      <c r="Q117" s="37">
        <v>715</v>
      </c>
      <c r="R117" s="37">
        <v>700</v>
      </c>
      <c r="S117" s="37">
        <v>755</v>
      </c>
      <c r="T117" s="37">
        <v>790</v>
      </c>
      <c r="U117" s="37">
        <v>785</v>
      </c>
      <c r="V117" s="37">
        <v>775</v>
      </c>
      <c r="W117" s="37">
        <v>840</v>
      </c>
      <c r="X117" s="37">
        <v>850</v>
      </c>
      <c r="Y117" s="37">
        <v>875</v>
      </c>
      <c r="Z117" s="37">
        <v>830</v>
      </c>
      <c r="AA117" s="37">
        <v>870</v>
      </c>
      <c r="AB117" s="37">
        <v>850</v>
      </c>
      <c r="AC117" s="37">
        <v>6628.14</v>
      </c>
      <c r="AD117" s="37">
        <v>6565.73</v>
      </c>
      <c r="AE117" s="37">
        <v>6678.24</v>
      </c>
      <c r="AF117" s="37">
        <v>6612.49</v>
      </c>
      <c r="AG117" s="37">
        <v>6691.61</v>
      </c>
      <c r="AH117" s="37">
        <v>6762.25</v>
      </c>
      <c r="AI117" s="37">
        <v>6708.93</v>
      </c>
      <c r="AJ117" s="37">
        <v>6760.33</v>
      </c>
      <c r="AK117" s="37">
        <v>6839.44</v>
      </c>
      <c r="AL117" s="37">
        <v>6808.95</v>
      </c>
      <c r="AM117" s="37">
        <v>6805.28</v>
      </c>
      <c r="AN117" s="37">
        <v>6827.17</v>
      </c>
      <c r="AO117" s="38">
        <f t="shared" si="19"/>
        <v>-2.097902097902098E-2</v>
      </c>
      <c r="AP117" s="38">
        <f t="shared" si="19"/>
        <v>7.857142857142857E-2</v>
      </c>
      <c r="AQ117" s="38">
        <f t="shared" si="19"/>
        <v>4.6357615894039736E-2</v>
      </c>
      <c r="AR117" s="38">
        <f t="shared" si="17"/>
        <v>-6.3291139240506328E-3</v>
      </c>
      <c r="AS117" s="38">
        <f t="shared" si="17"/>
        <v>-1.2738853503184714E-2</v>
      </c>
      <c r="AT117" s="38">
        <f t="shared" si="17"/>
        <v>8.387096774193549E-2</v>
      </c>
      <c r="AU117" s="38">
        <f t="shared" si="30"/>
        <v>-1.1764705882352941E-2</v>
      </c>
      <c r="AV117" s="38">
        <f t="shared" si="30"/>
        <v>-2.8571428571428571E-2</v>
      </c>
      <c r="AW117" s="38">
        <f t="shared" si="30"/>
        <v>5.4216867469879519E-2</v>
      </c>
      <c r="AX117" s="38">
        <f t="shared" si="30"/>
        <v>-4.5977011494252873E-2</v>
      </c>
      <c r="AY117" s="38">
        <f t="shared" si="30"/>
        <v>2.3529411764705882E-2</v>
      </c>
      <c r="AZ117" s="39">
        <f t="shared" si="23"/>
        <v>0.16018615708769848</v>
      </c>
      <c r="BA117" s="38">
        <f t="shared" si="29"/>
        <v>-9.4159145703018882E-3</v>
      </c>
      <c r="BB117" s="38">
        <f t="shared" si="29"/>
        <v>1.7135946802564257E-2</v>
      </c>
      <c r="BC117" s="38">
        <f t="shared" si="29"/>
        <v>-9.8454083710678257E-3</v>
      </c>
      <c r="BD117" s="38">
        <f t="shared" si="29"/>
        <v>1.1965235486178413E-2</v>
      </c>
      <c r="BE117" s="38">
        <f t="shared" si="29"/>
        <v>1.0556502844606953E-2</v>
      </c>
      <c r="BF117" s="38">
        <f t="shared" si="29"/>
        <v>-7.8849495360271676E-3</v>
      </c>
      <c r="BG117" s="38">
        <f t="shared" si="31"/>
        <v>-7.6031791347463268E-3</v>
      </c>
      <c r="BH117" s="38">
        <f t="shared" si="31"/>
        <v>-1.1566736457955576E-2</v>
      </c>
      <c r="BI117" s="38">
        <f t="shared" si="31"/>
        <v>4.4779297835936208E-3</v>
      </c>
      <c r="BJ117" s="38">
        <f t="shared" si="31"/>
        <v>5.3928714174877055E-4</v>
      </c>
      <c r="BK117" s="38">
        <f t="shared" si="31"/>
        <v>-3.206306566263961E-3</v>
      </c>
      <c r="BL117" s="39">
        <f t="shared" si="24"/>
        <v>-4.8475925776707302E-3</v>
      </c>
      <c r="BM117" s="40">
        <f t="shared" si="25"/>
        <v>0.16503374966536921</v>
      </c>
      <c r="BN117" s="41">
        <v>119.33</v>
      </c>
      <c r="BO117" s="41"/>
      <c r="BP117" s="42">
        <f>(BN117-BN116)/BN116</f>
        <v>0.41840009509093073</v>
      </c>
      <c r="BQ117" s="52">
        <f t="shared" si="26"/>
        <v>0.23752563833373611</v>
      </c>
      <c r="BR117" s="43">
        <v>2</v>
      </c>
      <c r="BS117" s="43">
        <v>4</v>
      </c>
      <c r="BT117" s="43">
        <v>100</v>
      </c>
      <c r="BU117" s="54">
        <f t="shared" si="27"/>
        <v>50</v>
      </c>
    </row>
    <row r="118" spans="1:73" x14ac:dyDescent="0.25">
      <c r="A118" s="44"/>
      <c r="B118" s="44"/>
      <c r="C118" s="44"/>
      <c r="D118" s="46">
        <v>2023</v>
      </c>
      <c r="E118" s="34">
        <v>615454681801</v>
      </c>
      <c r="F118" s="33">
        <v>16535688986</v>
      </c>
      <c r="G118" s="34">
        <v>0</v>
      </c>
      <c r="H118" s="34">
        <f t="shared" si="28"/>
        <v>16535688986</v>
      </c>
      <c r="I118" s="34">
        <v>-200177619500</v>
      </c>
      <c r="J118" s="34">
        <v>2575756967645</v>
      </c>
      <c r="K118" s="35">
        <f t="shared" si="20"/>
        <v>-832167990287</v>
      </c>
      <c r="L118" s="52">
        <f t="shared" si="21"/>
        <v>-0.32307706073987502</v>
      </c>
      <c r="M118" s="35">
        <v>728434659389</v>
      </c>
      <c r="N118" s="34">
        <v>2575756967645</v>
      </c>
      <c r="O118" s="52">
        <f t="shared" si="22"/>
        <v>0.28280411100081532</v>
      </c>
      <c r="P118" s="36">
        <v>45378</v>
      </c>
      <c r="Q118" s="37">
        <v>1615</v>
      </c>
      <c r="R118" s="37">
        <v>1525</v>
      </c>
      <c r="S118" s="37">
        <v>1565</v>
      </c>
      <c r="T118" s="37">
        <v>1540</v>
      </c>
      <c r="U118" s="37">
        <v>1555</v>
      </c>
      <c r="V118" s="37">
        <v>1555</v>
      </c>
      <c r="W118" s="37">
        <v>1555</v>
      </c>
      <c r="X118" s="37">
        <v>1510</v>
      </c>
      <c r="Y118" s="37">
        <v>1200</v>
      </c>
      <c r="Z118" s="37">
        <v>1195</v>
      </c>
      <c r="AA118" s="37">
        <v>1170</v>
      </c>
      <c r="AB118" s="37">
        <v>1200</v>
      </c>
      <c r="AC118" s="37">
        <v>7336.75</v>
      </c>
      <c r="AD118" s="37">
        <v>7331.13</v>
      </c>
      <c r="AE118" s="37">
        <v>7338.35</v>
      </c>
      <c r="AF118" s="37">
        <v>7350.15</v>
      </c>
      <c r="AG118" s="37">
        <v>7377.76</v>
      </c>
      <c r="AH118" s="37">
        <v>7365.66</v>
      </c>
      <c r="AI118" s="37">
        <v>7310.09</v>
      </c>
      <c r="AJ118" s="37">
        <v>7288.81</v>
      </c>
      <c r="AK118" s="37">
        <v>7205.06</v>
      </c>
      <c r="AL118" s="37">
        <v>7236.98</v>
      </c>
      <c r="AM118" s="37">
        <v>7166.84</v>
      </c>
      <c r="AN118" s="37">
        <v>7254.4</v>
      </c>
      <c r="AO118" s="38">
        <f t="shared" si="19"/>
        <v>-5.5727554179566562E-2</v>
      </c>
      <c r="AP118" s="38">
        <f t="shared" si="19"/>
        <v>2.6229508196721311E-2</v>
      </c>
      <c r="AQ118" s="38">
        <f t="shared" si="19"/>
        <v>-1.5974440894568689E-2</v>
      </c>
      <c r="AR118" s="38">
        <f t="shared" si="17"/>
        <v>9.74025974025974E-3</v>
      </c>
      <c r="AS118" s="38">
        <f t="shared" si="17"/>
        <v>0</v>
      </c>
      <c r="AT118" s="38">
        <f t="shared" si="17"/>
        <v>0</v>
      </c>
      <c r="AU118" s="38">
        <f t="shared" si="30"/>
        <v>2.9801324503311258E-2</v>
      </c>
      <c r="AV118" s="38">
        <f t="shared" si="30"/>
        <v>0.25833333333333336</v>
      </c>
      <c r="AW118" s="38">
        <f t="shared" si="30"/>
        <v>4.1841004184100415E-3</v>
      </c>
      <c r="AX118" s="38">
        <f t="shared" si="30"/>
        <v>2.1367521367521368E-2</v>
      </c>
      <c r="AY118" s="38">
        <f t="shared" si="30"/>
        <v>-2.5000000000000001E-2</v>
      </c>
      <c r="AZ118" s="39">
        <f t="shared" si="23"/>
        <v>0.2529540524854218</v>
      </c>
      <c r="BA118" s="38">
        <f t="shared" si="29"/>
        <v>-7.6600674685656331E-4</v>
      </c>
      <c r="BB118" s="38">
        <f t="shared" si="29"/>
        <v>9.8484135460703251E-4</v>
      </c>
      <c r="BC118" s="38">
        <f t="shared" si="29"/>
        <v>1.607990897136178E-3</v>
      </c>
      <c r="BD118" s="38">
        <f t="shared" si="29"/>
        <v>3.7563859240968664E-3</v>
      </c>
      <c r="BE118" s="38">
        <f t="shared" si="29"/>
        <v>-1.6400641929258154E-3</v>
      </c>
      <c r="BF118" s="38">
        <f t="shared" si="29"/>
        <v>-7.5444698777841646E-3</v>
      </c>
      <c r="BG118" s="38">
        <f t="shared" si="31"/>
        <v>2.9195437938428557E-3</v>
      </c>
      <c r="BH118" s="38">
        <f t="shared" si="31"/>
        <v>1.1623775513319804E-2</v>
      </c>
      <c r="BI118" s="38">
        <f t="shared" si="31"/>
        <v>-4.4106795928687331E-3</v>
      </c>
      <c r="BJ118" s="38">
        <f t="shared" si="31"/>
        <v>9.7867400416361203E-3</v>
      </c>
      <c r="BK118" s="38">
        <f t="shared" si="31"/>
        <v>-1.2069916188795696E-2</v>
      </c>
      <c r="BL118" s="39">
        <f t="shared" si="24"/>
        <v>4.2481409254078849E-3</v>
      </c>
      <c r="BM118" s="40">
        <f t="shared" si="25"/>
        <v>0.24870591156001393</v>
      </c>
      <c r="BN118" s="41">
        <v>238.5</v>
      </c>
      <c r="BO118" s="41"/>
      <c r="BP118" s="42">
        <f>(BN118-BN117)/BN117</f>
        <v>0.99865918042403423</v>
      </c>
      <c r="BQ118" s="52">
        <f t="shared" si="26"/>
        <v>0.18329868202111654</v>
      </c>
      <c r="BR118" s="43">
        <v>2</v>
      </c>
      <c r="BS118" s="43">
        <v>4</v>
      </c>
      <c r="BT118" s="43">
        <v>100</v>
      </c>
      <c r="BU118" s="54">
        <f t="shared" si="27"/>
        <v>50</v>
      </c>
    </row>
    <row r="119" spans="1:73" x14ac:dyDescent="0.25">
      <c r="A119" s="44">
        <v>39</v>
      </c>
      <c r="B119" s="44" t="s">
        <v>114</v>
      </c>
      <c r="C119" s="44" t="s">
        <v>115</v>
      </c>
      <c r="D119" s="31">
        <v>2021</v>
      </c>
      <c r="E119" s="34">
        <v>261608182455</v>
      </c>
      <c r="F119" s="33">
        <v>43897304080</v>
      </c>
      <c r="G119" s="34">
        <v>0</v>
      </c>
      <c r="H119" s="34">
        <f t="shared" si="28"/>
        <v>43897304080</v>
      </c>
      <c r="I119" s="34">
        <v>232746845618</v>
      </c>
      <c r="J119" s="34">
        <v>1425031081176</v>
      </c>
      <c r="K119" s="35">
        <f t="shared" si="20"/>
        <v>-72758640917</v>
      </c>
      <c r="L119" s="52">
        <f t="shared" si="21"/>
        <v>-5.1057581745484658E-2</v>
      </c>
      <c r="M119" s="35">
        <v>399382035465</v>
      </c>
      <c r="N119" s="34">
        <v>1425031081176</v>
      </c>
      <c r="O119" s="52">
        <f t="shared" si="22"/>
        <v>0.28026198217053055</v>
      </c>
      <c r="P119" s="36">
        <v>44631</v>
      </c>
      <c r="Q119" s="37">
        <v>436</v>
      </c>
      <c r="R119" s="37">
        <v>432</v>
      </c>
      <c r="S119" s="37">
        <v>422</v>
      </c>
      <c r="T119" s="37">
        <v>416</v>
      </c>
      <c r="U119" s="37">
        <v>424</v>
      </c>
      <c r="V119" s="37">
        <v>428</v>
      </c>
      <c r="W119" s="37">
        <v>426</v>
      </c>
      <c r="X119" s="37">
        <v>426</v>
      </c>
      <c r="Y119" s="37">
        <v>418</v>
      </c>
      <c r="Z119" s="37">
        <v>422</v>
      </c>
      <c r="AA119" s="37">
        <v>424</v>
      </c>
      <c r="AB119" s="37">
        <v>424</v>
      </c>
      <c r="AC119" s="37">
        <v>6868.4</v>
      </c>
      <c r="AD119" s="37">
        <v>6928.33</v>
      </c>
      <c r="AE119" s="37">
        <v>6869.07</v>
      </c>
      <c r="AF119" s="37">
        <v>6814.18</v>
      </c>
      <c r="AG119" s="37">
        <v>6864.44</v>
      </c>
      <c r="AH119" s="37">
        <v>6924.01</v>
      </c>
      <c r="AI119" s="37">
        <v>6922.6</v>
      </c>
      <c r="AJ119" s="37">
        <v>6952.2</v>
      </c>
      <c r="AK119" s="37">
        <v>6918.19</v>
      </c>
      <c r="AL119" s="37">
        <v>6992.4</v>
      </c>
      <c r="AM119" s="37">
        <v>6964.38</v>
      </c>
      <c r="AN119" s="37">
        <v>6954.96</v>
      </c>
      <c r="AO119" s="38">
        <f t="shared" si="19"/>
        <v>-9.1743119266055051E-3</v>
      </c>
      <c r="AP119" s="38">
        <f t="shared" si="19"/>
        <v>-2.3148148148148147E-2</v>
      </c>
      <c r="AQ119" s="38">
        <f t="shared" si="19"/>
        <v>-1.4218009478672985E-2</v>
      </c>
      <c r="AR119" s="38">
        <f t="shared" si="17"/>
        <v>1.9230769230769232E-2</v>
      </c>
      <c r="AS119" s="38">
        <f t="shared" si="17"/>
        <v>9.433962264150943E-3</v>
      </c>
      <c r="AT119" s="38">
        <f t="shared" si="17"/>
        <v>-4.6728971962616819E-3</v>
      </c>
      <c r="AU119" s="38">
        <f t="shared" si="30"/>
        <v>0</v>
      </c>
      <c r="AV119" s="38">
        <f t="shared" si="30"/>
        <v>1.9138755980861243E-2</v>
      </c>
      <c r="AW119" s="38">
        <f t="shared" si="30"/>
        <v>-9.4786729857819912E-3</v>
      </c>
      <c r="AX119" s="38">
        <f t="shared" si="30"/>
        <v>-4.7169811320754715E-3</v>
      </c>
      <c r="AY119" s="38">
        <f t="shared" si="30"/>
        <v>0</v>
      </c>
      <c r="AZ119" s="39">
        <f t="shared" si="23"/>
        <v>-1.7605533391764367E-2</v>
      </c>
      <c r="BA119" s="38">
        <f t="shared" si="29"/>
        <v>8.7254673577543962E-3</v>
      </c>
      <c r="BB119" s="38">
        <f t="shared" si="29"/>
        <v>-8.5532877331189801E-3</v>
      </c>
      <c r="BC119" s="38">
        <f t="shared" si="29"/>
        <v>-7.9908925080104613E-3</v>
      </c>
      <c r="BD119" s="38">
        <f t="shared" si="29"/>
        <v>7.3757957670621127E-3</v>
      </c>
      <c r="BE119" s="38">
        <f t="shared" si="29"/>
        <v>8.6780567679228919E-3</v>
      </c>
      <c r="BF119" s="38">
        <f t="shared" si="29"/>
        <v>-2.0363922062502141E-4</v>
      </c>
      <c r="BG119" s="38">
        <f t="shared" si="31"/>
        <v>-4.2576450619946854E-3</v>
      </c>
      <c r="BH119" s="38">
        <f t="shared" si="31"/>
        <v>4.9160257234912921E-3</v>
      </c>
      <c r="BI119" s="38">
        <f t="shared" si="31"/>
        <v>-1.0612951204164528E-2</v>
      </c>
      <c r="BJ119" s="38">
        <f t="shared" si="31"/>
        <v>4.0233301456841135E-3</v>
      </c>
      <c r="BK119" s="38">
        <f t="shared" si="31"/>
        <v>1.3544290693260741E-3</v>
      </c>
      <c r="BL119" s="39">
        <f t="shared" si="24"/>
        <v>3.4546891033272031E-3</v>
      </c>
      <c r="BM119" s="40">
        <f t="shared" si="25"/>
        <v>-2.1060222495091568E-2</v>
      </c>
      <c r="BN119" s="41">
        <v>15</v>
      </c>
      <c r="BO119" s="41">
        <v>11</v>
      </c>
      <c r="BP119" s="42">
        <f>(BN119-BO119)/BO119</f>
        <v>0.36363636363636365</v>
      </c>
      <c r="BQ119" s="52">
        <f t="shared" si="26"/>
        <v>-0.23846136186150182</v>
      </c>
      <c r="BR119" s="43">
        <v>1</v>
      </c>
      <c r="BS119" s="43">
        <v>3</v>
      </c>
      <c r="BT119" s="43">
        <v>100</v>
      </c>
      <c r="BU119" s="54">
        <f t="shared" si="27"/>
        <v>33.333333333333329</v>
      </c>
    </row>
    <row r="120" spans="1:73" x14ac:dyDescent="0.25">
      <c r="A120" s="44"/>
      <c r="B120" s="44"/>
      <c r="C120" s="44"/>
      <c r="D120" s="45">
        <v>2022</v>
      </c>
      <c r="E120" s="34">
        <v>301958284390</v>
      </c>
      <c r="F120" s="33">
        <v>79777460052</v>
      </c>
      <c r="G120" s="34">
        <v>0</v>
      </c>
      <c r="H120" s="34">
        <f t="shared" si="28"/>
        <v>79777460052</v>
      </c>
      <c r="I120" s="34">
        <v>254798627325</v>
      </c>
      <c r="J120" s="34">
        <v>1790304606780</v>
      </c>
      <c r="K120" s="35">
        <f t="shared" si="20"/>
        <v>-126937117117</v>
      </c>
      <c r="L120" s="52">
        <f t="shared" si="21"/>
        <v>-7.0902524987245683E-2</v>
      </c>
      <c r="M120" s="35">
        <v>581132890435</v>
      </c>
      <c r="N120" s="34">
        <v>1790304606780</v>
      </c>
      <c r="O120" s="52">
        <f t="shared" si="22"/>
        <v>0.32460000841991465</v>
      </c>
      <c r="P120" s="36">
        <v>45012</v>
      </c>
      <c r="Q120" s="37">
        <v>458</v>
      </c>
      <c r="R120" s="37">
        <v>456</v>
      </c>
      <c r="S120" s="37">
        <v>460</v>
      </c>
      <c r="T120" s="37">
        <v>456</v>
      </c>
      <c r="U120" s="37">
        <v>470</v>
      </c>
      <c r="V120" s="37">
        <v>474</v>
      </c>
      <c r="W120" s="37">
        <v>472</v>
      </c>
      <c r="X120" s="37">
        <v>474</v>
      </c>
      <c r="Y120" s="37">
        <v>476</v>
      </c>
      <c r="Z120" s="37">
        <v>476</v>
      </c>
      <c r="AA120" s="37">
        <v>472</v>
      </c>
      <c r="AB120" s="37">
        <v>470</v>
      </c>
      <c r="AC120" s="37">
        <v>6628.14</v>
      </c>
      <c r="AD120" s="37">
        <v>6565.73</v>
      </c>
      <c r="AE120" s="37">
        <v>6678.24</v>
      </c>
      <c r="AF120" s="37">
        <v>6612.49</v>
      </c>
      <c r="AG120" s="37">
        <v>6691.61</v>
      </c>
      <c r="AH120" s="37">
        <v>6762.25</v>
      </c>
      <c r="AI120" s="37">
        <v>6708.93</v>
      </c>
      <c r="AJ120" s="37">
        <v>6760.33</v>
      </c>
      <c r="AK120" s="37">
        <v>6839.44</v>
      </c>
      <c r="AL120" s="37">
        <v>6808.95</v>
      </c>
      <c r="AM120" s="37">
        <v>6805.28</v>
      </c>
      <c r="AN120" s="37">
        <v>6827.17</v>
      </c>
      <c r="AO120" s="38">
        <f t="shared" si="19"/>
        <v>-4.3668122270742356E-3</v>
      </c>
      <c r="AP120" s="38">
        <f t="shared" si="19"/>
        <v>8.771929824561403E-3</v>
      </c>
      <c r="AQ120" s="38">
        <f t="shared" si="19"/>
        <v>-8.6956521739130436E-3</v>
      </c>
      <c r="AR120" s="38">
        <f t="shared" si="17"/>
        <v>3.0701754385964911E-2</v>
      </c>
      <c r="AS120" s="38">
        <f t="shared" si="17"/>
        <v>8.5106382978723406E-3</v>
      </c>
      <c r="AT120" s="38">
        <f t="shared" si="17"/>
        <v>-4.2194092827004216E-3</v>
      </c>
      <c r="AU120" s="38">
        <f t="shared" si="30"/>
        <v>-4.2194092827004216E-3</v>
      </c>
      <c r="AV120" s="38">
        <f t="shared" si="30"/>
        <v>-4.2016806722689074E-3</v>
      </c>
      <c r="AW120" s="38">
        <f t="shared" si="30"/>
        <v>0</v>
      </c>
      <c r="AX120" s="38">
        <f t="shared" si="30"/>
        <v>8.4745762711864406E-3</v>
      </c>
      <c r="AY120" s="38">
        <f t="shared" si="30"/>
        <v>4.2553191489361703E-3</v>
      </c>
      <c r="AZ120" s="39">
        <f t="shared" si="23"/>
        <v>3.5011254289864228E-2</v>
      </c>
      <c r="BA120" s="38">
        <f t="shared" si="29"/>
        <v>-9.4159145703018882E-3</v>
      </c>
      <c r="BB120" s="38">
        <f t="shared" si="29"/>
        <v>1.7135946802564257E-2</v>
      </c>
      <c r="BC120" s="38">
        <f t="shared" si="29"/>
        <v>-9.8454083710678257E-3</v>
      </c>
      <c r="BD120" s="38">
        <f t="shared" si="29"/>
        <v>1.1965235486178413E-2</v>
      </c>
      <c r="BE120" s="38">
        <f t="shared" si="29"/>
        <v>1.0556502844606953E-2</v>
      </c>
      <c r="BF120" s="38">
        <f t="shared" si="29"/>
        <v>-7.8849495360271676E-3</v>
      </c>
      <c r="BG120" s="38">
        <f t="shared" si="31"/>
        <v>-7.6031791347463268E-3</v>
      </c>
      <c r="BH120" s="38">
        <f t="shared" si="31"/>
        <v>-1.1566736457955576E-2</v>
      </c>
      <c r="BI120" s="38">
        <f t="shared" si="31"/>
        <v>4.4779297835936208E-3</v>
      </c>
      <c r="BJ120" s="38">
        <f t="shared" si="31"/>
        <v>5.3928714174877055E-4</v>
      </c>
      <c r="BK120" s="38">
        <f t="shared" si="31"/>
        <v>-3.206306566263961E-3</v>
      </c>
      <c r="BL120" s="39">
        <f t="shared" si="24"/>
        <v>-4.8475925776707302E-3</v>
      </c>
      <c r="BM120" s="40">
        <f t="shared" si="25"/>
        <v>3.9858846867534957E-2</v>
      </c>
      <c r="BN120" s="41">
        <v>16</v>
      </c>
      <c r="BO120" s="41"/>
      <c r="BP120" s="42">
        <f>(BN120-BN119)/BN119</f>
        <v>6.6666666666666666E-2</v>
      </c>
      <c r="BQ120" s="52">
        <f t="shared" si="26"/>
        <v>-0.38691229698697571</v>
      </c>
      <c r="BR120" s="43">
        <v>1</v>
      </c>
      <c r="BS120" s="43">
        <v>3</v>
      </c>
      <c r="BT120" s="43">
        <v>100</v>
      </c>
      <c r="BU120" s="54">
        <f t="shared" si="27"/>
        <v>33.333333333333329</v>
      </c>
    </row>
    <row r="121" spans="1:73" x14ac:dyDescent="0.25">
      <c r="A121" s="44"/>
      <c r="B121" s="44"/>
      <c r="C121" s="44"/>
      <c r="D121" s="46">
        <v>2023</v>
      </c>
      <c r="E121" s="34">
        <v>446620457576</v>
      </c>
      <c r="F121" s="33">
        <v>110491973555</v>
      </c>
      <c r="G121" s="34">
        <v>0</v>
      </c>
      <c r="H121" s="34">
        <f t="shared" si="28"/>
        <v>110491973555</v>
      </c>
      <c r="I121" s="34">
        <v>487763293949</v>
      </c>
      <c r="J121" s="34">
        <v>2296227711688</v>
      </c>
      <c r="K121" s="35">
        <f t="shared" si="20"/>
        <v>-69349137182</v>
      </c>
      <c r="L121" s="52">
        <f t="shared" si="21"/>
        <v>-3.0201332746315541E-2</v>
      </c>
      <c r="M121" s="35">
        <v>781642680910</v>
      </c>
      <c r="N121" s="34">
        <v>2296227711688</v>
      </c>
      <c r="O121" s="52">
        <f t="shared" si="22"/>
        <v>0.34040294737815868</v>
      </c>
      <c r="P121" s="36">
        <v>45377</v>
      </c>
      <c r="Q121" s="37">
        <v>740</v>
      </c>
      <c r="R121" s="37">
        <v>745</v>
      </c>
      <c r="S121" s="37">
        <v>785</v>
      </c>
      <c r="T121" s="37">
        <v>770</v>
      </c>
      <c r="U121" s="37">
        <v>785</v>
      </c>
      <c r="V121" s="37">
        <v>775</v>
      </c>
      <c r="W121" s="37">
        <v>765</v>
      </c>
      <c r="X121" s="37">
        <v>770</v>
      </c>
      <c r="Y121" s="37">
        <v>765</v>
      </c>
      <c r="Z121" s="37">
        <v>750</v>
      </c>
      <c r="AA121" s="37">
        <v>780</v>
      </c>
      <c r="AB121" s="37">
        <v>765</v>
      </c>
      <c r="AC121" s="37">
        <v>7302.45</v>
      </c>
      <c r="AD121" s="37">
        <v>7336.75</v>
      </c>
      <c r="AE121" s="37">
        <v>7331.13</v>
      </c>
      <c r="AF121" s="37">
        <v>7338.35</v>
      </c>
      <c r="AG121" s="37">
        <v>7350.15</v>
      </c>
      <c r="AH121" s="37">
        <v>7377.76</v>
      </c>
      <c r="AI121" s="37">
        <v>7365.66</v>
      </c>
      <c r="AJ121" s="37">
        <v>7310.09</v>
      </c>
      <c r="AK121" s="37">
        <v>7288.81</v>
      </c>
      <c r="AL121" s="37">
        <v>7205.06</v>
      </c>
      <c r="AM121" s="37">
        <v>7236.98</v>
      </c>
      <c r="AN121" s="37">
        <v>7166.84</v>
      </c>
      <c r="AO121" s="38">
        <f t="shared" si="19"/>
        <v>6.7567567567567571E-3</v>
      </c>
      <c r="AP121" s="38">
        <f t="shared" si="19"/>
        <v>5.3691275167785234E-2</v>
      </c>
      <c r="AQ121" s="38">
        <f t="shared" si="19"/>
        <v>-1.9108280254777069E-2</v>
      </c>
      <c r="AR121" s="38">
        <f t="shared" si="17"/>
        <v>1.948051948051948E-2</v>
      </c>
      <c r="AS121" s="38">
        <f t="shared" si="17"/>
        <v>-1.2738853503184714E-2</v>
      </c>
      <c r="AT121" s="38">
        <f t="shared" si="17"/>
        <v>-1.2903225806451613E-2</v>
      </c>
      <c r="AU121" s="38">
        <f t="shared" si="30"/>
        <v>-6.4935064935064939E-3</v>
      </c>
      <c r="AV121" s="38">
        <f t="shared" si="30"/>
        <v>6.5359477124183009E-3</v>
      </c>
      <c r="AW121" s="38">
        <f t="shared" si="30"/>
        <v>0.02</v>
      </c>
      <c r="AX121" s="38">
        <f t="shared" si="30"/>
        <v>-3.8461538461538464E-2</v>
      </c>
      <c r="AY121" s="38">
        <f t="shared" si="30"/>
        <v>1.9607843137254902E-2</v>
      </c>
      <c r="AZ121" s="39">
        <f t="shared" si="23"/>
        <v>3.6366937735276314E-2</v>
      </c>
      <c r="BA121" s="38">
        <f t="shared" si="29"/>
        <v>4.6970537285431855E-3</v>
      </c>
      <c r="BB121" s="38">
        <f t="shared" si="29"/>
        <v>-7.6600674685656331E-4</v>
      </c>
      <c r="BC121" s="38">
        <f t="shared" si="29"/>
        <v>9.8484135460703251E-4</v>
      </c>
      <c r="BD121" s="38">
        <f t="shared" si="29"/>
        <v>1.607990897136178E-3</v>
      </c>
      <c r="BE121" s="38">
        <f t="shared" si="29"/>
        <v>3.7563859240968664E-3</v>
      </c>
      <c r="BF121" s="38">
        <f t="shared" si="29"/>
        <v>-1.6400641929258154E-3</v>
      </c>
      <c r="BG121" s="38">
        <f t="shared" si="31"/>
        <v>7.6018215917997871E-3</v>
      </c>
      <c r="BH121" s="38">
        <f t="shared" si="31"/>
        <v>2.9195437938428557E-3</v>
      </c>
      <c r="BI121" s="38">
        <f t="shared" si="31"/>
        <v>1.1623775513319804E-2</v>
      </c>
      <c r="BJ121" s="38">
        <f t="shared" si="31"/>
        <v>-4.4106795928687331E-3</v>
      </c>
      <c r="BK121" s="38">
        <f t="shared" si="31"/>
        <v>9.7867400416361203E-3</v>
      </c>
      <c r="BL121" s="39">
        <f t="shared" si="24"/>
        <v>3.6161402312330719E-2</v>
      </c>
      <c r="BM121" s="40">
        <f t="shared" si="25"/>
        <v>2.0553542294559496E-4</v>
      </c>
      <c r="BN121" s="41">
        <v>25</v>
      </c>
      <c r="BO121" s="41"/>
      <c r="BP121" s="42">
        <f>(BN121-BN120)/BN120</f>
        <v>0.5625</v>
      </c>
      <c r="BQ121" s="52">
        <f t="shared" si="26"/>
        <v>-0.11635104813698563</v>
      </c>
      <c r="BR121" s="43">
        <v>1</v>
      </c>
      <c r="BS121" s="43">
        <v>3</v>
      </c>
      <c r="BT121" s="43">
        <v>100</v>
      </c>
      <c r="BU121" s="54">
        <f t="shared" si="27"/>
        <v>33.333333333333329</v>
      </c>
    </row>
    <row r="122" spans="1:73" x14ac:dyDescent="0.25">
      <c r="A122" s="44">
        <v>40</v>
      </c>
      <c r="B122" s="44" t="s">
        <v>116</v>
      </c>
      <c r="C122" s="44" t="s">
        <v>117</v>
      </c>
      <c r="D122" s="31">
        <v>2021</v>
      </c>
      <c r="E122" s="34">
        <v>117439224899</v>
      </c>
      <c r="F122" s="34">
        <v>65851250003</v>
      </c>
      <c r="G122" s="34">
        <v>1596660039</v>
      </c>
      <c r="H122" s="34">
        <f t="shared" si="28"/>
        <v>67447910042</v>
      </c>
      <c r="I122" s="34">
        <v>218469033697</v>
      </c>
      <c r="J122" s="34">
        <v>1146235578463</v>
      </c>
      <c r="K122" s="35">
        <f t="shared" si="20"/>
        <v>33581898756</v>
      </c>
      <c r="L122" s="52">
        <f t="shared" si="21"/>
        <v>2.9297553999353555E-2</v>
      </c>
      <c r="M122" s="35">
        <v>119786398572</v>
      </c>
      <c r="N122" s="34">
        <v>1146235578463</v>
      </c>
      <c r="O122" s="52">
        <f t="shared" si="22"/>
        <v>0.10450417071560709</v>
      </c>
      <c r="P122" s="36">
        <v>44645</v>
      </c>
      <c r="Q122" s="37">
        <v>252</v>
      </c>
      <c r="R122" s="37">
        <v>256</v>
      </c>
      <c r="S122" s="37">
        <v>258</v>
      </c>
      <c r="T122" s="37">
        <v>256</v>
      </c>
      <c r="U122" s="37">
        <v>258</v>
      </c>
      <c r="V122" s="37">
        <v>262</v>
      </c>
      <c r="W122" s="37">
        <v>266</v>
      </c>
      <c r="X122" s="37">
        <v>264</v>
      </c>
      <c r="Y122" s="37">
        <v>264</v>
      </c>
      <c r="Z122" s="37">
        <v>264</v>
      </c>
      <c r="AA122" s="37">
        <v>264</v>
      </c>
      <c r="AB122" s="37">
        <v>270</v>
      </c>
      <c r="AC122" s="37">
        <v>6964.38</v>
      </c>
      <c r="AD122" s="37">
        <v>6954.96</v>
      </c>
      <c r="AE122" s="37">
        <v>6955.18</v>
      </c>
      <c r="AF122" s="37">
        <v>7000.82</v>
      </c>
      <c r="AG122" s="37">
        <v>6996.12</v>
      </c>
      <c r="AH122" s="37">
        <v>7049.69</v>
      </c>
      <c r="AI122" s="37">
        <v>7002.53</v>
      </c>
      <c r="AJ122" s="37">
        <v>7049.6</v>
      </c>
      <c r="AK122" s="37">
        <v>7011.69</v>
      </c>
      <c r="AL122" s="37">
        <v>7053.19</v>
      </c>
      <c r="AM122" s="37">
        <v>7071.44</v>
      </c>
      <c r="AN122" s="37">
        <v>7078.76</v>
      </c>
      <c r="AO122" s="38">
        <f t="shared" si="19"/>
        <v>1.5873015873015872E-2</v>
      </c>
      <c r="AP122" s="38">
        <f t="shared" si="19"/>
        <v>7.8125E-3</v>
      </c>
      <c r="AQ122" s="38">
        <f t="shared" si="19"/>
        <v>-7.7519379844961239E-3</v>
      </c>
      <c r="AR122" s="38">
        <f t="shared" si="17"/>
        <v>7.8125E-3</v>
      </c>
      <c r="AS122" s="38">
        <f t="shared" si="17"/>
        <v>1.5503875968992248E-2</v>
      </c>
      <c r="AT122" s="38">
        <f t="shared" si="17"/>
        <v>1.5267175572519083E-2</v>
      </c>
      <c r="AU122" s="38">
        <f t="shared" si="30"/>
        <v>7.575757575757576E-3</v>
      </c>
      <c r="AV122" s="38">
        <f t="shared" si="30"/>
        <v>0</v>
      </c>
      <c r="AW122" s="38">
        <f t="shared" si="30"/>
        <v>0</v>
      </c>
      <c r="AX122" s="38">
        <f t="shared" si="30"/>
        <v>0</v>
      </c>
      <c r="AY122" s="38">
        <f t="shared" si="30"/>
        <v>-2.2222222222222223E-2</v>
      </c>
      <c r="AZ122" s="39">
        <f t="shared" si="23"/>
        <v>3.9870664783566434E-2</v>
      </c>
      <c r="BA122" s="38">
        <f t="shared" si="29"/>
        <v>-1.3525970725319515E-3</v>
      </c>
      <c r="BB122" s="38">
        <f t="shared" si="29"/>
        <v>3.1632101406802434E-5</v>
      </c>
      <c r="BC122" s="38">
        <f t="shared" si="29"/>
        <v>6.562015648768172E-3</v>
      </c>
      <c r="BD122" s="38">
        <f t="shared" si="29"/>
        <v>-6.7134992757988607E-4</v>
      </c>
      <c r="BE122" s="38">
        <f t="shared" si="29"/>
        <v>7.6571013647564233E-3</v>
      </c>
      <c r="BF122" s="38">
        <f t="shared" si="29"/>
        <v>-6.6896558572078855E-3</v>
      </c>
      <c r="BG122" s="38">
        <f t="shared" si="31"/>
        <v>-6.6769745801181085E-3</v>
      </c>
      <c r="BH122" s="38">
        <f t="shared" si="31"/>
        <v>5.4066851215613873E-3</v>
      </c>
      <c r="BI122" s="38">
        <f t="shared" si="31"/>
        <v>-5.883862479246979E-3</v>
      </c>
      <c r="BJ122" s="38">
        <f t="shared" si="31"/>
        <v>-2.580803909811863E-3</v>
      </c>
      <c r="BK122" s="38">
        <f t="shared" si="31"/>
        <v>-1.0340794150388794E-3</v>
      </c>
      <c r="BL122" s="39">
        <f t="shared" si="24"/>
        <v>-5.2318890050427674E-3</v>
      </c>
      <c r="BM122" s="40">
        <f t="shared" si="25"/>
        <v>4.5102553788609202E-2</v>
      </c>
      <c r="BN122" s="41">
        <v>16.87</v>
      </c>
      <c r="BO122" s="41">
        <v>7.48</v>
      </c>
      <c r="BP122" s="42">
        <f>(BN122-BO122)/BO122</f>
        <v>1.2553475935828877</v>
      </c>
      <c r="BQ122" s="52">
        <f t="shared" si="26"/>
        <v>-1.6370323499595652E-2</v>
      </c>
      <c r="BR122" s="43">
        <v>1</v>
      </c>
      <c r="BS122" s="43">
        <v>3</v>
      </c>
      <c r="BT122" s="43">
        <v>100</v>
      </c>
      <c r="BU122" s="54">
        <f t="shared" si="27"/>
        <v>33.333333333333329</v>
      </c>
    </row>
    <row r="123" spans="1:73" x14ac:dyDescent="0.25">
      <c r="A123" s="44"/>
      <c r="B123" s="44"/>
      <c r="C123" s="44"/>
      <c r="D123" s="45">
        <v>2022</v>
      </c>
      <c r="E123" s="34">
        <v>147206245389</v>
      </c>
      <c r="F123" s="34">
        <v>64729254076</v>
      </c>
      <c r="G123" s="34">
        <v>1596660039</v>
      </c>
      <c r="H123" s="34">
        <f t="shared" si="28"/>
        <v>66325914115</v>
      </c>
      <c r="I123" s="34">
        <v>198491016426</v>
      </c>
      <c r="J123" s="34">
        <v>1074777460412</v>
      </c>
      <c r="K123" s="35">
        <f t="shared" si="20"/>
        <v>-15041143078</v>
      </c>
      <c r="L123" s="52">
        <f t="shared" si="21"/>
        <v>-1.3994658086925457E-2</v>
      </c>
      <c r="M123" s="35">
        <v>133323429397</v>
      </c>
      <c r="N123" s="34">
        <v>1074777460412</v>
      </c>
      <c r="O123" s="52">
        <f t="shared" si="22"/>
        <v>0.12404747429843983</v>
      </c>
      <c r="P123" s="36">
        <v>45015</v>
      </c>
      <c r="Q123" s="37">
        <v>304</v>
      </c>
      <c r="R123" s="37">
        <v>306</v>
      </c>
      <c r="S123" s="37">
        <v>320</v>
      </c>
      <c r="T123" s="37">
        <v>320</v>
      </c>
      <c r="U123" s="37">
        <v>324</v>
      </c>
      <c r="V123" s="37">
        <v>322</v>
      </c>
      <c r="W123" s="37">
        <v>324</v>
      </c>
      <c r="X123" s="37">
        <v>322</v>
      </c>
      <c r="Y123" s="37">
        <v>322</v>
      </c>
      <c r="Z123" s="37">
        <v>322</v>
      </c>
      <c r="AA123" s="37">
        <v>322</v>
      </c>
      <c r="AB123" s="37">
        <v>322</v>
      </c>
      <c r="AC123" s="37">
        <v>6612.49</v>
      </c>
      <c r="AD123" s="37">
        <v>6691.61</v>
      </c>
      <c r="AE123" s="37">
        <v>6762.25</v>
      </c>
      <c r="AF123" s="37">
        <v>6708.93</v>
      </c>
      <c r="AG123" s="37">
        <v>6760.33</v>
      </c>
      <c r="AH123" s="37">
        <v>6839.44</v>
      </c>
      <c r="AI123" s="37">
        <v>6808.95</v>
      </c>
      <c r="AJ123" s="37">
        <v>6805.28</v>
      </c>
      <c r="AK123" s="37">
        <v>6827.17</v>
      </c>
      <c r="AL123" s="37">
        <v>6833.18</v>
      </c>
      <c r="AM123" s="37">
        <v>6819.67</v>
      </c>
      <c r="AN123" s="37">
        <v>6792.77</v>
      </c>
      <c r="AO123" s="38">
        <f t="shared" si="19"/>
        <v>6.5789473684210523E-3</v>
      </c>
      <c r="AP123" s="38">
        <f t="shared" si="19"/>
        <v>4.5751633986928102E-2</v>
      </c>
      <c r="AQ123" s="38">
        <f t="shared" si="19"/>
        <v>0</v>
      </c>
      <c r="AR123" s="38">
        <f t="shared" si="17"/>
        <v>1.2500000000000001E-2</v>
      </c>
      <c r="AS123" s="38">
        <f t="shared" si="17"/>
        <v>-6.1728395061728392E-3</v>
      </c>
      <c r="AT123" s="38">
        <f t="shared" si="17"/>
        <v>6.2111801242236021E-3</v>
      </c>
      <c r="AU123" s="38">
        <f t="shared" si="30"/>
        <v>6.2111801242236021E-3</v>
      </c>
      <c r="AV123" s="38">
        <f t="shared" si="30"/>
        <v>0</v>
      </c>
      <c r="AW123" s="38">
        <f t="shared" si="30"/>
        <v>0</v>
      </c>
      <c r="AX123" s="38">
        <f t="shared" si="30"/>
        <v>0</v>
      </c>
      <c r="AY123" s="38">
        <f t="shared" si="30"/>
        <v>0</v>
      </c>
      <c r="AZ123" s="39">
        <f t="shared" si="23"/>
        <v>7.1080102097623513E-2</v>
      </c>
      <c r="BA123" s="38">
        <f t="shared" si="29"/>
        <v>1.1965235486178413E-2</v>
      </c>
      <c r="BB123" s="38">
        <f t="shared" si="29"/>
        <v>1.0556502844606953E-2</v>
      </c>
      <c r="BC123" s="38">
        <f t="shared" si="29"/>
        <v>-7.8849495360271676E-3</v>
      </c>
      <c r="BD123" s="38">
        <f t="shared" si="29"/>
        <v>7.6614303622186599E-3</v>
      </c>
      <c r="BE123" s="38">
        <f t="shared" si="29"/>
        <v>1.1702091465949098E-2</v>
      </c>
      <c r="BF123" s="38">
        <f t="shared" si="29"/>
        <v>-4.4579673189617548E-3</v>
      </c>
      <c r="BG123" s="38">
        <f t="shared" si="31"/>
        <v>5.3928714174877055E-4</v>
      </c>
      <c r="BH123" s="38">
        <f t="shared" si="31"/>
        <v>-3.206306566263961E-3</v>
      </c>
      <c r="BI123" s="38">
        <f t="shared" si="31"/>
        <v>-8.7953193096043398E-4</v>
      </c>
      <c r="BJ123" s="38">
        <f t="shared" si="31"/>
        <v>1.9810342729193963E-3</v>
      </c>
      <c r="BK123" s="38">
        <f t="shared" si="31"/>
        <v>3.9600928634415172E-3</v>
      </c>
      <c r="BL123" s="39">
        <f t="shared" si="24"/>
        <v>3.193691908484949E-2</v>
      </c>
      <c r="BM123" s="40">
        <f t="shared" si="25"/>
        <v>3.9143183012774023E-2</v>
      </c>
      <c r="BN123" s="41">
        <v>20.6</v>
      </c>
      <c r="BO123" s="41"/>
      <c r="BP123" s="42">
        <f>(BN123-BN122)/BN122</f>
        <v>0.2211025489033788</v>
      </c>
      <c r="BQ123" s="52">
        <f t="shared" si="26"/>
        <v>-0.11989828755348586</v>
      </c>
      <c r="BR123" s="43">
        <v>1</v>
      </c>
      <c r="BS123" s="43">
        <v>2</v>
      </c>
      <c r="BT123" s="43">
        <v>100</v>
      </c>
      <c r="BU123" s="54">
        <f t="shared" si="27"/>
        <v>50</v>
      </c>
    </row>
    <row r="124" spans="1:73" x14ac:dyDescent="0.25">
      <c r="A124" s="44"/>
      <c r="B124" s="44"/>
      <c r="C124" s="44"/>
      <c r="D124" s="46">
        <v>2023</v>
      </c>
      <c r="E124" s="34">
        <v>149931107210</v>
      </c>
      <c r="F124" s="34">
        <v>65649833973</v>
      </c>
      <c r="G124" s="34">
        <v>1596660039</v>
      </c>
      <c r="H124" s="34">
        <f t="shared" si="28"/>
        <v>67246494012</v>
      </c>
      <c r="I124" s="34">
        <v>221129818337</v>
      </c>
      <c r="J124" s="34">
        <v>1088726193209</v>
      </c>
      <c r="K124" s="35">
        <f t="shared" si="20"/>
        <v>3952217115</v>
      </c>
      <c r="L124" s="52">
        <f t="shared" si="21"/>
        <v>3.6301295400553509E-3</v>
      </c>
      <c r="M124" s="35">
        <v>136086922155</v>
      </c>
      <c r="N124" s="34">
        <v>1088726193209</v>
      </c>
      <c r="O124" s="52">
        <f t="shared" si="22"/>
        <v>0.12499646192389875</v>
      </c>
      <c r="P124" s="36">
        <v>45379</v>
      </c>
      <c r="Q124" s="37">
        <v>344</v>
      </c>
      <c r="R124" s="37">
        <v>348</v>
      </c>
      <c r="S124" s="37">
        <v>348</v>
      </c>
      <c r="T124" s="37">
        <v>358</v>
      </c>
      <c r="U124" s="37">
        <v>360</v>
      </c>
      <c r="V124" s="37">
        <v>374</v>
      </c>
      <c r="W124" s="37">
        <v>388</v>
      </c>
      <c r="X124" s="37">
        <v>416</v>
      </c>
      <c r="Y124" s="37">
        <v>416</v>
      </c>
      <c r="Z124" s="37">
        <v>420</v>
      </c>
      <c r="AA124" s="37">
        <v>420</v>
      </c>
      <c r="AB124" s="37">
        <v>422</v>
      </c>
      <c r="AC124" s="37">
        <v>7331.13</v>
      </c>
      <c r="AD124" s="37">
        <v>7338.35</v>
      </c>
      <c r="AE124" s="37">
        <v>7350.15</v>
      </c>
      <c r="AF124" s="37">
        <v>7377.76</v>
      </c>
      <c r="AG124" s="37">
        <v>7365.66</v>
      </c>
      <c r="AH124" s="37">
        <v>7310.09</v>
      </c>
      <c r="AI124" s="37">
        <v>7288.81</v>
      </c>
      <c r="AJ124" s="37">
        <v>7205.06</v>
      </c>
      <c r="AK124" s="37">
        <v>7236.98</v>
      </c>
      <c r="AL124" s="37">
        <v>7166.84</v>
      </c>
      <c r="AM124" s="37">
        <v>7254.4</v>
      </c>
      <c r="AN124" s="37">
        <v>7286.88</v>
      </c>
      <c r="AO124" s="38">
        <f t="shared" si="19"/>
        <v>1.1627906976744186E-2</v>
      </c>
      <c r="AP124" s="38">
        <f t="shared" si="19"/>
        <v>0</v>
      </c>
      <c r="AQ124" s="38">
        <f t="shared" si="19"/>
        <v>2.8735632183908046E-2</v>
      </c>
      <c r="AR124" s="38">
        <f t="shared" si="17"/>
        <v>5.5865921787709499E-3</v>
      </c>
      <c r="AS124" s="38">
        <f t="shared" si="17"/>
        <v>3.888888888888889E-2</v>
      </c>
      <c r="AT124" s="38">
        <f t="shared" si="17"/>
        <v>3.7433155080213901E-2</v>
      </c>
      <c r="AU124" s="38">
        <f t="shared" si="30"/>
        <v>-6.7307692307692304E-2</v>
      </c>
      <c r="AV124" s="38">
        <f t="shared" si="30"/>
        <v>0</v>
      </c>
      <c r="AW124" s="38">
        <f t="shared" si="30"/>
        <v>-9.5238095238095247E-3</v>
      </c>
      <c r="AX124" s="38">
        <f t="shared" si="30"/>
        <v>0</v>
      </c>
      <c r="AY124" s="38">
        <f t="shared" si="30"/>
        <v>-4.7393364928909956E-3</v>
      </c>
      <c r="AZ124" s="39">
        <f t="shared" si="23"/>
        <v>4.0701336984133155E-2</v>
      </c>
      <c r="BA124" s="38">
        <f t="shared" si="29"/>
        <v>9.8484135460703251E-4</v>
      </c>
      <c r="BB124" s="38">
        <f t="shared" si="29"/>
        <v>1.607990897136178E-3</v>
      </c>
      <c r="BC124" s="38">
        <f t="shared" si="29"/>
        <v>3.7563859240968664E-3</v>
      </c>
      <c r="BD124" s="38">
        <f t="shared" si="29"/>
        <v>-1.6400641929258154E-3</v>
      </c>
      <c r="BE124" s="38">
        <f t="shared" si="29"/>
        <v>-7.5444698777841646E-3</v>
      </c>
      <c r="BF124" s="38">
        <f t="shared" si="29"/>
        <v>-2.9110448708565481E-3</v>
      </c>
      <c r="BG124" s="38">
        <f t="shared" si="31"/>
        <v>1.1623775513319804E-2</v>
      </c>
      <c r="BH124" s="38">
        <f t="shared" si="31"/>
        <v>-4.4106795928687331E-3</v>
      </c>
      <c r="BI124" s="38">
        <f t="shared" si="31"/>
        <v>9.7867400416361203E-3</v>
      </c>
      <c r="BJ124" s="38">
        <f t="shared" si="31"/>
        <v>-1.2069916188795696E-2</v>
      </c>
      <c r="BK124" s="38">
        <f t="shared" si="31"/>
        <v>-4.4573260435193766E-3</v>
      </c>
      <c r="BL124" s="39">
        <f t="shared" si="24"/>
        <v>-5.2737670359543319E-3</v>
      </c>
      <c r="BM124" s="40">
        <f t="shared" si="25"/>
        <v>4.597510402008749E-2</v>
      </c>
      <c r="BN124" s="41">
        <v>21.65</v>
      </c>
      <c r="BO124" s="41"/>
      <c r="BP124" s="42">
        <f>(BN124-BN123)/BN123</f>
        <v>5.0970873786407626E-2</v>
      </c>
      <c r="BQ124" s="52">
        <f t="shared" si="26"/>
        <v>-0.38606157827257037</v>
      </c>
      <c r="BR124" s="43">
        <v>1</v>
      </c>
      <c r="BS124" s="43">
        <v>2</v>
      </c>
      <c r="BT124" s="43">
        <v>100</v>
      </c>
      <c r="BU124" s="54">
        <f t="shared" si="27"/>
        <v>50</v>
      </c>
    </row>
    <row r="125" spans="1:73" x14ac:dyDescent="0.25">
      <c r="A125" s="44">
        <v>41</v>
      </c>
      <c r="B125" s="44" t="s">
        <v>118</v>
      </c>
      <c r="C125" s="44" t="s">
        <v>119</v>
      </c>
      <c r="D125" s="31">
        <v>2021</v>
      </c>
      <c r="E125" s="34">
        <v>3027431498</v>
      </c>
      <c r="F125" s="34">
        <v>517863398</v>
      </c>
      <c r="G125" s="34">
        <v>426610436</v>
      </c>
      <c r="H125" s="34">
        <f t="shared" si="28"/>
        <v>944473834</v>
      </c>
      <c r="I125" s="34">
        <v>-9389313544</v>
      </c>
      <c r="J125" s="34">
        <v>100382982900</v>
      </c>
      <c r="K125" s="35">
        <f t="shared" si="20"/>
        <v>-13361218876</v>
      </c>
      <c r="L125" s="52">
        <f t="shared" si="21"/>
        <v>-0.13310242921661575</v>
      </c>
      <c r="M125" s="35">
        <v>44109901488</v>
      </c>
      <c r="N125" s="34">
        <v>100382982900</v>
      </c>
      <c r="O125" s="52">
        <f t="shared" si="22"/>
        <v>0.43941612625659482</v>
      </c>
      <c r="P125" s="36">
        <v>44676</v>
      </c>
      <c r="Q125" s="37">
        <v>171</v>
      </c>
      <c r="R125" s="37">
        <v>183</v>
      </c>
      <c r="S125" s="37">
        <v>171</v>
      </c>
      <c r="T125" s="37">
        <v>163</v>
      </c>
      <c r="U125" s="37">
        <v>166</v>
      </c>
      <c r="V125" s="37">
        <v>163</v>
      </c>
      <c r="W125" s="37">
        <v>162</v>
      </c>
      <c r="X125" s="37">
        <v>160</v>
      </c>
      <c r="Y125" s="37">
        <v>157</v>
      </c>
      <c r="Z125" s="37">
        <v>161</v>
      </c>
      <c r="AA125" s="37">
        <v>157</v>
      </c>
      <c r="AB125" s="37">
        <v>159</v>
      </c>
      <c r="AC125" s="37">
        <v>7235.53</v>
      </c>
      <c r="AD125" s="37">
        <v>7275.29</v>
      </c>
      <c r="AE125" s="37">
        <v>7199.23</v>
      </c>
      <c r="AF125" s="37">
        <v>7227.36</v>
      </c>
      <c r="AG125" s="37">
        <v>7276.19</v>
      </c>
      <c r="AH125" s="37">
        <v>7225.61</v>
      </c>
      <c r="AI125" s="37">
        <v>7215.98</v>
      </c>
      <c r="AJ125" s="37">
        <v>7232.15</v>
      </c>
      <c r="AK125" s="37">
        <v>7196.76</v>
      </c>
      <c r="AL125" s="37">
        <v>7228.91</v>
      </c>
      <c r="AM125" s="37">
        <v>6909.75</v>
      </c>
      <c r="AN125" s="37">
        <v>6819.79</v>
      </c>
      <c r="AO125" s="38">
        <f t="shared" si="19"/>
        <v>7.0175438596491224E-2</v>
      </c>
      <c r="AP125" s="38">
        <f t="shared" si="19"/>
        <v>-6.5573770491803282E-2</v>
      </c>
      <c r="AQ125" s="38">
        <f t="shared" si="19"/>
        <v>-4.6783625730994149E-2</v>
      </c>
      <c r="AR125" s="38">
        <f t="shared" si="17"/>
        <v>1.8404907975460124E-2</v>
      </c>
      <c r="AS125" s="38">
        <f t="shared" si="17"/>
        <v>-1.8072289156626505E-2</v>
      </c>
      <c r="AT125" s="38">
        <f t="shared" si="17"/>
        <v>-6.1349693251533744E-3</v>
      </c>
      <c r="AU125" s="38">
        <f t="shared" si="30"/>
        <v>1.2500000000000001E-2</v>
      </c>
      <c r="AV125" s="38">
        <f t="shared" si="30"/>
        <v>1.9108280254777069E-2</v>
      </c>
      <c r="AW125" s="38">
        <f t="shared" si="30"/>
        <v>-2.4844720496894408E-2</v>
      </c>
      <c r="AX125" s="38">
        <f t="shared" si="30"/>
        <v>2.5477707006369428E-2</v>
      </c>
      <c r="AY125" s="38">
        <f t="shared" si="30"/>
        <v>-1.2578616352201259E-2</v>
      </c>
      <c r="AZ125" s="39">
        <f t="shared" si="23"/>
        <v>-2.8321657720575124E-2</v>
      </c>
      <c r="BA125" s="38">
        <f t="shared" si="29"/>
        <v>5.495105403474275E-3</v>
      </c>
      <c r="BB125" s="38">
        <f t="shared" si="29"/>
        <v>-1.0454566072280335E-2</v>
      </c>
      <c r="BC125" s="38">
        <f t="shared" si="29"/>
        <v>3.9073623151364952E-3</v>
      </c>
      <c r="BD125" s="38">
        <f t="shared" si="29"/>
        <v>6.7562706161032422E-3</v>
      </c>
      <c r="BE125" s="38">
        <f t="shared" si="29"/>
        <v>-6.9514402455130957E-3</v>
      </c>
      <c r="BF125" s="38">
        <f t="shared" si="29"/>
        <v>-1.3327594486832405E-3</v>
      </c>
      <c r="BG125" s="38">
        <f t="shared" si="31"/>
        <v>-2.2358496436053004E-3</v>
      </c>
      <c r="BH125" s="38">
        <f t="shared" si="31"/>
        <v>4.9174906485695532E-3</v>
      </c>
      <c r="BI125" s="38">
        <f t="shared" si="31"/>
        <v>-4.4474201504790672E-3</v>
      </c>
      <c r="BJ125" s="38">
        <f t="shared" si="31"/>
        <v>4.6189804262093397E-2</v>
      </c>
      <c r="BK125" s="38">
        <f t="shared" si="31"/>
        <v>1.319102201094169E-2</v>
      </c>
      <c r="BL125" s="39">
        <f t="shared" si="24"/>
        <v>5.5035019695757609E-2</v>
      </c>
      <c r="BM125" s="40">
        <f t="shared" si="25"/>
        <v>-8.3356677416332736E-2</v>
      </c>
      <c r="BN125" s="41">
        <v>0.48</v>
      </c>
      <c r="BO125" s="41">
        <v>-12.34</v>
      </c>
      <c r="BP125" s="42">
        <f>(BN125-BO125)/BO125</f>
        <v>-1.0388978930307942</v>
      </c>
      <c r="BQ125" s="52">
        <f t="shared" si="26"/>
        <v>0.14343053192804572</v>
      </c>
      <c r="BR125" s="43">
        <v>1</v>
      </c>
      <c r="BS125" s="43">
        <v>3</v>
      </c>
      <c r="BT125" s="43">
        <v>100</v>
      </c>
      <c r="BU125" s="54">
        <f t="shared" si="27"/>
        <v>33.333333333333329</v>
      </c>
    </row>
    <row r="126" spans="1:73" x14ac:dyDescent="0.25">
      <c r="A126" s="44"/>
      <c r="B126" s="44"/>
      <c r="C126" s="44"/>
      <c r="D126" s="45">
        <v>2022</v>
      </c>
      <c r="E126" s="34">
        <v>7151768453</v>
      </c>
      <c r="F126" s="34">
        <v>489643286</v>
      </c>
      <c r="G126" s="34">
        <v>47219325</v>
      </c>
      <c r="H126" s="34">
        <f t="shared" si="28"/>
        <v>536862611</v>
      </c>
      <c r="I126" s="34">
        <v>12883568724</v>
      </c>
      <c r="J126" s="34">
        <v>102809758188</v>
      </c>
      <c r="K126" s="35">
        <f t="shared" si="20"/>
        <v>5194937660</v>
      </c>
      <c r="L126" s="52">
        <f t="shared" si="21"/>
        <v>5.0529616561303767E-2</v>
      </c>
      <c r="M126" s="35">
        <v>41631404260</v>
      </c>
      <c r="N126" s="34">
        <v>102809758188</v>
      </c>
      <c r="O126" s="52">
        <f t="shared" si="22"/>
        <v>0.40493631143331721</v>
      </c>
      <c r="P126" s="36">
        <v>45009</v>
      </c>
      <c r="Q126" s="37">
        <v>50</v>
      </c>
      <c r="R126" s="37">
        <v>50</v>
      </c>
      <c r="S126" s="37">
        <v>50</v>
      </c>
      <c r="T126" s="37">
        <v>50</v>
      </c>
      <c r="U126" s="37">
        <v>50</v>
      </c>
      <c r="V126" s="37">
        <v>50</v>
      </c>
      <c r="W126" s="37">
        <v>50</v>
      </c>
      <c r="X126" s="37">
        <v>50</v>
      </c>
      <c r="Y126" s="37">
        <v>50</v>
      </c>
      <c r="Z126" s="37">
        <v>50</v>
      </c>
      <c r="AA126" s="37">
        <v>50</v>
      </c>
      <c r="AB126" s="37">
        <v>50</v>
      </c>
      <c r="AC126" s="37">
        <v>6641.81</v>
      </c>
      <c r="AD126" s="37">
        <v>6628.14</v>
      </c>
      <c r="AE126" s="37">
        <v>6565.73</v>
      </c>
      <c r="AF126" s="37">
        <v>6678.24</v>
      </c>
      <c r="AG126" s="37">
        <v>6612.49</v>
      </c>
      <c r="AH126" s="37">
        <v>6691.61</v>
      </c>
      <c r="AI126" s="37">
        <v>6762.25</v>
      </c>
      <c r="AJ126" s="37">
        <v>6708.93</v>
      </c>
      <c r="AK126" s="37">
        <v>6760.33</v>
      </c>
      <c r="AL126" s="37">
        <v>6839.44</v>
      </c>
      <c r="AM126" s="37">
        <v>6808.95</v>
      </c>
      <c r="AN126" s="37">
        <v>6805.28</v>
      </c>
      <c r="AO126" s="38">
        <f t="shared" si="19"/>
        <v>0</v>
      </c>
      <c r="AP126" s="38">
        <f t="shared" si="19"/>
        <v>0</v>
      </c>
      <c r="AQ126" s="38">
        <f t="shared" si="19"/>
        <v>0</v>
      </c>
      <c r="AR126" s="38">
        <f t="shared" si="17"/>
        <v>0</v>
      </c>
      <c r="AS126" s="38">
        <f t="shared" si="17"/>
        <v>0</v>
      </c>
      <c r="AT126" s="38">
        <f t="shared" si="17"/>
        <v>0</v>
      </c>
      <c r="AU126" s="38">
        <f t="shared" si="30"/>
        <v>0</v>
      </c>
      <c r="AV126" s="38">
        <f t="shared" si="30"/>
        <v>0</v>
      </c>
      <c r="AW126" s="38">
        <f t="shared" si="30"/>
        <v>0</v>
      </c>
      <c r="AX126" s="38">
        <f t="shared" si="30"/>
        <v>0</v>
      </c>
      <c r="AY126" s="38">
        <f t="shared" si="30"/>
        <v>0</v>
      </c>
      <c r="AZ126" s="39">
        <f t="shared" si="23"/>
        <v>0</v>
      </c>
      <c r="BA126" s="38">
        <f t="shared" si="29"/>
        <v>-2.0581739013913482E-3</v>
      </c>
      <c r="BB126" s="38">
        <f t="shared" si="29"/>
        <v>-9.4159145703018882E-3</v>
      </c>
      <c r="BC126" s="38">
        <f t="shared" si="29"/>
        <v>1.7135946802564257E-2</v>
      </c>
      <c r="BD126" s="38">
        <f t="shared" si="29"/>
        <v>-9.8454083710678257E-3</v>
      </c>
      <c r="BE126" s="38">
        <f t="shared" si="29"/>
        <v>1.1965235486178413E-2</v>
      </c>
      <c r="BF126" s="38">
        <f t="shared" si="29"/>
        <v>1.0556502844606953E-2</v>
      </c>
      <c r="BG126" s="38">
        <f t="shared" si="31"/>
        <v>7.9476160878112767E-3</v>
      </c>
      <c r="BH126" s="38">
        <f t="shared" si="31"/>
        <v>-7.6031791347463268E-3</v>
      </c>
      <c r="BI126" s="38">
        <f t="shared" si="31"/>
        <v>-1.1566736457955576E-2</v>
      </c>
      <c r="BJ126" s="38">
        <f t="shared" si="31"/>
        <v>4.4779297835936208E-3</v>
      </c>
      <c r="BK126" s="38">
        <f t="shared" si="31"/>
        <v>5.3928714174877055E-4</v>
      </c>
      <c r="BL126" s="39">
        <f t="shared" si="24"/>
        <v>1.2133105711040324E-2</v>
      </c>
      <c r="BM126" s="40">
        <f t="shared" si="25"/>
        <v>-1.2133105711040324E-2</v>
      </c>
      <c r="BN126" s="41">
        <v>4.1900000000000004</v>
      </c>
      <c r="BO126" s="41"/>
      <c r="BP126" s="42">
        <f>(BN126-BN125)/BN125</f>
        <v>7.7291666666666679</v>
      </c>
      <c r="BQ126" s="52">
        <f t="shared" si="26"/>
        <v>-1.0063970550215458E-2</v>
      </c>
      <c r="BR126" s="43">
        <v>1</v>
      </c>
      <c r="BS126" s="43">
        <v>3</v>
      </c>
      <c r="BT126" s="43">
        <v>100</v>
      </c>
      <c r="BU126" s="54">
        <f t="shared" si="27"/>
        <v>33.333333333333329</v>
      </c>
    </row>
    <row r="127" spans="1:73" x14ac:dyDescent="0.25">
      <c r="A127" s="44"/>
      <c r="B127" s="44"/>
      <c r="C127" s="44"/>
      <c r="D127" s="46">
        <v>2023</v>
      </c>
      <c r="E127" s="34">
        <v>9281965504</v>
      </c>
      <c r="F127" s="34">
        <v>465705985</v>
      </c>
      <c r="G127" s="34">
        <v>104878922</v>
      </c>
      <c r="H127" s="34">
        <f t="shared" si="28"/>
        <v>570584907</v>
      </c>
      <c r="I127" s="34">
        <v>11311231077</v>
      </c>
      <c r="J127" s="34">
        <v>104552819861</v>
      </c>
      <c r="K127" s="35">
        <f t="shared" si="20"/>
        <v>1458680666</v>
      </c>
      <c r="L127" s="52">
        <f t="shared" si="21"/>
        <v>1.3951614771741923E-2</v>
      </c>
      <c r="M127" s="35">
        <v>37720639233</v>
      </c>
      <c r="N127" s="34">
        <v>104552819861</v>
      </c>
      <c r="O127" s="52">
        <f t="shared" si="22"/>
        <v>0.36078069709787375</v>
      </c>
      <c r="P127" s="36">
        <v>45379</v>
      </c>
      <c r="Q127" s="37">
        <v>50</v>
      </c>
      <c r="R127" s="37">
        <v>50</v>
      </c>
      <c r="S127" s="37">
        <v>50</v>
      </c>
      <c r="T127" s="37">
        <v>50</v>
      </c>
      <c r="U127" s="37">
        <v>50</v>
      </c>
      <c r="V127" s="37">
        <v>50</v>
      </c>
      <c r="W127" s="37">
        <v>50</v>
      </c>
      <c r="X127" s="37">
        <v>50</v>
      </c>
      <c r="Y127" s="37">
        <v>50</v>
      </c>
      <c r="Z127" s="37">
        <v>50</v>
      </c>
      <c r="AA127" s="37">
        <v>50</v>
      </c>
      <c r="AB127" s="37">
        <v>50</v>
      </c>
      <c r="AC127" s="37">
        <v>7331.13</v>
      </c>
      <c r="AD127" s="37">
        <v>7338.35</v>
      </c>
      <c r="AE127" s="37">
        <v>7350.15</v>
      </c>
      <c r="AF127" s="37">
        <v>7377.76</v>
      </c>
      <c r="AG127" s="37">
        <v>7365.66</v>
      </c>
      <c r="AH127" s="37">
        <v>7310.09</v>
      </c>
      <c r="AI127" s="37">
        <v>7288.81</v>
      </c>
      <c r="AJ127" s="37">
        <v>7205.06</v>
      </c>
      <c r="AK127" s="37">
        <v>7236.98</v>
      </c>
      <c r="AL127" s="37">
        <v>7166.84</v>
      </c>
      <c r="AM127" s="37">
        <v>7254.4</v>
      </c>
      <c r="AN127" s="37">
        <v>7286.88</v>
      </c>
      <c r="AO127" s="38">
        <f t="shared" si="19"/>
        <v>0</v>
      </c>
      <c r="AP127" s="38">
        <f t="shared" si="19"/>
        <v>0</v>
      </c>
      <c r="AQ127" s="38">
        <f t="shared" si="19"/>
        <v>0</v>
      </c>
      <c r="AR127" s="38">
        <f t="shared" si="19"/>
        <v>0</v>
      </c>
      <c r="AS127" s="38">
        <f t="shared" si="19"/>
        <v>0</v>
      </c>
      <c r="AT127" s="38">
        <f t="shared" si="19"/>
        <v>0</v>
      </c>
      <c r="AU127" s="38">
        <f t="shared" si="30"/>
        <v>0</v>
      </c>
      <c r="AV127" s="38">
        <f t="shared" si="30"/>
        <v>0</v>
      </c>
      <c r="AW127" s="38">
        <f t="shared" si="30"/>
        <v>0</v>
      </c>
      <c r="AX127" s="38">
        <f t="shared" si="30"/>
        <v>0</v>
      </c>
      <c r="AY127" s="38">
        <f t="shared" si="30"/>
        <v>0</v>
      </c>
      <c r="AZ127" s="39">
        <f t="shared" si="23"/>
        <v>0</v>
      </c>
      <c r="BA127" s="38">
        <f t="shared" si="29"/>
        <v>9.8484135460703251E-4</v>
      </c>
      <c r="BB127" s="38">
        <f t="shared" si="29"/>
        <v>1.607990897136178E-3</v>
      </c>
      <c r="BC127" s="38">
        <f t="shared" si="29"/>
        <v>3.7563859240968664E-3</v>
      </c>
      <c r="BD127" s="38">
        <f t="shared" si="29"/>
        <v>-1.6400641929258154E-3</v>
      </c>
      <c r="BE127" s="38">
        <f t="shared" si="29"/>
        <v>-7.5444698777841646E-3</v>
      </c>
      <c r="BF127" s="38">
        <f t="shared" si="29"/>
        <v>-2.9110448708565481E-3</v>
      </c>
      <c r="BG127" s="38">
        <f t="shared" si="31"/>
        <v>1.1623775513319804E-2</v>
      </c>
      <c r="BH127" s="38">
        <f t="shared" si="31"/>
        <v>-4.4106795928687331E-3</v>
      </c>
      <c r="BI127" s="38">
        <f t="shared" si="31"/>
        <v>9.7867400416361203E-3</v>
      </c>
      <c r="BJ127" s="38">
        <f t="shared" si="31"/>
        <v>-1.2069916188795696E-2</v>
      </c>
      <c r="BK127" s="38">
        <f t="shared" si="31"/>
        <v>-4.4573260435193766E-3</v>
      </c>
      <c r="BL127" s="39">
        <f t="shared" si="24"/>
        <v>-5.2737670359543319E-3</v>
      </c>
      <c r="BM127" s="40">
        <f t="shared" si="25"/>
        <v>5.2737670359543319E-3</v>
      </c>
      <c r="BN127" s="41">
        <v>7.8</v>
      </c>
      <c r="BO127" s="41"/>
      <c r="BP127" s="42">
        <f>(BN127-BN126)/BN126</f>
        <v>0.86157517899761316</v>
      </c>
      <c r="BQ127" s="52">
        <f t="shared" si="26"/>
        <v>-7.0080051556607043E-2</v>
      </c>
      <c r="BR127" s="43">
        <v>1</v>
      </c>
      <c r="BS127" s="43">
        <v>2</v>
      </c>
      <c r="BT127" s="43">
        <v>100</v>
      </c>
      <c r="BU127" s="54">
        <f t="shared" si="27"/>
        <v>50</v>
      </c>
    </row>
    <row r="128" spans="1:73" x14ac:dyDescent="0.25">
      <c r="A128" s="44">
        <v>42</v>
      </c>
      <c r="B128" s="44" t="s">
        <v>120</v>
      </c>
      <c r="C128" s="44" t="s">
        <v>121</v>
      </c>
      <c r="D128" s="31">
        <v>2021</v>
      </c>
      <c r="E128" s="34">
        <v>709890091280</v>
      </c>
      <c r="F128" s="34">
        <v>92003286930</v>
      </c>
      <c r="G128" s="34">
        <v>13640192069</v>
      </c>
      <c r="H128" s="34">
        <f t="shared" si="28"/>
        <v>105643478999</v>
      </c>
      <c r="I128" s="34">
        <v>709767241234</v>
      </c>
      <c r="J128" s="34">
        <v>6766602280143</v>
      </c>
      <c r="K128" s="35">
        <f t="shared" si="20"/>
        <v>-105766329045</v>
      </c>
      <c r="L128" s="52">
        <f t="shared" si="21"/>
        <v>-1.5630640706544498E-2</v>
      </c>
      <c r="M128" s="35">
        <v>3724365876731</v>
      </c>
      <c r="N128" s="34">
        <v>6766602280143</v>
      </c>
      <c r="O128" s="52">
        <f t="shared" si="22"/>
        <v>0.55040413527190368</v>
      </c>
      <c r="P128" s="36">
        <v>44624</v>
      </c>
      <c r="Q128" s="37">
        <v>510</v>
      </c>
      <c r="R128" s="37">
        <v>510</v>
      </c>
      <c r="S128" s="37">
        <v>492</v>
      </c>
      <c r="T128" s="37">
        <v>505</v>
      </c>
      <c r="U128" s="37">
        <v>515</v>
      </c>
      <c r="V128" s="37">
        <v>570</v>
      </c>
      <c r="W128" s="37">
        <v>550</v>
      </c>
      <c r="X128" s="37">
        <v>530</v>
      </c>
      <c r="Y128" s="37">
        <v>510</v>
      </c>
      <c r="Z128" s="37">
        <v>525</v>
      </c>
      <c r="AA128" s="37">
        <v>560</v>
      </c>
      <c r="AB128" s="37">
        <v>565</v>
      </c>
      <c r="AC128" s="37">
        <v>6861.99</v>
      </c>
      <c r="AD128" s="37">
        <v>6920.06</v>
      </c>
      <c r="AE128" s="37">
        <v>6817.82</v>
      </c>
      <c r="AF128" s="37">
        <v>6888.17</v>
      </c>
      <c r="AG128" s="37">
        <v>6921.44</v>
      </c>
      <c r="AH128" s="37">
        <v>6868.4</v>
      </c>
      <c r="AI128" s="37">
        <v>6928.33</v>
      </c>
      <c r="AJ128" s="37">
        <v>6869.07</v>
      </c>
      <c r="AK128" s="37">
        <v>6814.18</v>
      </c>
      <c r="AL128" s="37">
        <v>6864.44</v>
      </c>
      <c r="AM128" s="37">
        <v>6924.01</v>
      </c>
      <c r="AN128" s="37">
        <v>6922.6</v>
      </c>
      <c r="AO128" s="38">
        <f t="shared" ref="AO128:AT170" si="32">(R128-Q128)/Q128</f>
        <v>0</v>
      </c>
      <c r="AP128" s="38">
        <f t="shared" si="32"/>
        <v>-3.5294117647058823E-2</v>
      </c>
      <c r="AQ128" s="38">
        <f t="shared" si="32"/>
        <v>2.6422764227642278E-2</v>
      </c>
      <c r="AR128" s="38">
        <f t="shared" si="32"/>
        <v>1.9801980198019802E-2</v>
      </c>
      <c r="AS128" s="38">
        <f t="shared" si="32"/>
        <v>0.10679611650485436</v>
      </c>
      <c r="AT128" s="38">
        <f t="shared" si="32"/>
        <v>-3.5087719298245612E-2</v>
      </c>
      <c r="AU128" s="38">
        <f t="shared" si="30"/>
        <v>3.7735849056603772E-2</v>
      </c>
      <c r="AV128" s="38">
        <f t="shared" si="30"/>
        <v>3.9215686274509803E-2</v>
      </c>
      <c r="AW128" s="38">
        <f t="shared" si="30"/>
        <v>-2.8571428571428571E-2</v>
      </c>
      <c r="AX128" s="38">
        <f t="shared" si="30"/>
        <v>-6.25E-2</v>
      </c>
      <c r="AY128" s="38">
        <f t="shared" si="30"/>
        <v>-8.8495575221238937E-3</v>
      </c>
      <c r="AZ128" s="39">
        <f t="shared" si="23"/>
        <v>5.9669573222773095E-2</v>
      </c>
      <c r="BA128" s="38">
        <f t="shared" si="29"/>
        <v>8.4625596947825073E-3</v>
      </c>
      <c r="BB128" s="38">
        <f t="shared" si="29"/>
        <v>-1.477443837192173E-2</v>
      </c>
      <c r="BC128" s="38">
        <f t="shared" si="29"/>
        <v>1.0318547570924484E-2</v>
      </c>
      <c r="BD128" s="38">
        <f t="shared" si="29"/>
        <v>4.8300201650074729E-3</v>
      </c>
      <c r="BE128" s="38">
        <f t="shared" si="29"/>
        <v>-7.6631452414526405E-3</v>
      </c>
      <c r="BF128" s="38">
        <f t="shared" si="29"/>
        <v>8.7254673577543962E-3</v>
      </c>
      <c r="BG128" s="38">
        <f t="shared" si="31"/>
        <v>8.6270776102150976E-3</v>
      </c>
      <c r="BH128" s="38">
        <f t="shared" si="31"/>
        <v>8.0552612346605785E-3</v>
      </c>
      <c r="BI128" s="38">
        <f t="shared" si="31"/>
        <v>-7.3217917266374692E-3</v>
      </c>
      <c r="BJ128" s="38">
        <f t="shared" si="31"/>
        <v>-8.6033960089602155E-3</v>
      </c>
      <c r="BK128" s="38">
        <f t="shared" si="31"/>
        <v>2.0368069800361921E-4</v>
      </c>
      <c r="BL128" s="39">
        <f t="shared" si="24"/>
        <v>1.0859842982376095E-2</v>
      </c>
      <c r="BM128" s="40">
        <f t="shared" si="25"/>
        <v>4.8809730240397003E-2</v>
      </c>
      <c r="BN128" s="41">
        <v>11.6</v>
      </c>
      <c r="BO128" s="41">
        <v>7.04</v>
      </c>
      <c r="BP128" s="42">
        <f>(BN128-BO128)/BO128</f>
        <v>0.64772727272727271</v>
      </c>
      <c r="BQ128" s="52">
        <f t="shared" si="26"/>
        <v>-2.6003644541141475E-2</v>
      </c>
      <c r="BR128" s="43">
        <v>2</v>
      </c>
      <c r="BS128" s="43">
        <v>5</v>
      </c>
      <c r="BT128" s="43">
        <v>100</v>
      </c>
      <c r="BU128" s="54">
        <f t="shared" si="27"/>
        <v>40</v>
      </c>
    </row>
    <row r="129" spans="1:73" x14ac:dyDescent="0.25">
      <c r="A129" s="44"/>
      <c r="B129" s="44"/>
      <c r="C129" s="44"/>
      <c r="D129" s="45">
        <v>2022</v>
      </c>
      <c r="E129" s="34">
        <v>712400919562</v>
      </c>
      <c r="F129" s="34">
        <v>84846693727</v>
      </c>
      <c r="G129" s="34">
        <v>15257126963</v>
      </c>
      <c r="H129" s="34">
        <f t="shared" si="28"/>
        <v>100103820690</v>
      </c>
      <c r="I129" s="34">
        <v>622229731268</v>
      </c>
      <c r="J129" s="34">
        <v>7327371934290</v>
      </c>
      <c r="K129" s="35">
        <f t="shared" si="20"/>
        <v>-190275008984</v>
      </c>
      <c r="L129" s="52">
        <f t="shared" si="21"/>
        <v>-2.5967701747684938E-2</v>
      </c>
      <c r="M129" s="35">
        <v>3975927432106</v>
      </c>
      <c r="N129" s="34">
        <v>7327371934290</v>
      </c>
      <c r="O129" s="52">
        <f t="shared" si="22"/>
        <v>0.54261302248078869</v>
      </c>
      <c r="P129" s="36">
        <v>44984</v>
      </c>
      <c r="Q129" s="37">
        <v>488</v>
      </c>
      <c r="R129" s="37">
        <v>484</v>
      </c>
      <c r="S129" s="37">
        <v>482</v>
      </c>
      <c r="T129" s="37">
        <v>480</v>
      </c>
      <c r="U129" s="37">
        <v>482</v>
      </c>
      <c r="V129" s="37">
        <v>480</v>
      </c>
      <c r="W129" s="37">
        <v>478</v>
      </c>
      <c r="X129" s="37">
        <v>478</v>
      </c>
      <c r="Y129" s="37">
        <v>484</v>
      </c>
      <c r="Z129" s="37">
        <v>482</v>
      </c>
      <c r="AA129" s="37">
        <v>482</v>
      </c>
      <c r="AB129" s="37">
        <v>480</v>
      </c>
      <c r="AC129" s="37">
        <v>6895.71</v>
      </c>
      <c r="AD129" s="37">
        <v>6894.72</v>
      </c>
      <c r="AE129" s="37">
        <v>6873.4</v>
      </c>
      <c r="AF129" s="37">
        <v>6809.97</v>
      </c>
      <c r="AG129" s="37">
        <v>6839.45</v>
      </c>
      <c r="AH129" s="37">
        <v>6856.58</v>
      </c>
      <c r="AI129" s="37">
        <v>6854.78</v>
      </c>
      <c r="AJ129" s="37">
        <v>6843.24</v>
      </c>
      <c r="AK129" s="37">
        <v>6844.94</v>
      </c>
      <c r="AL129" s="37">
        <v>6857.42</v>
      </c>
      <c r="AM129" s="37">
        <v>6813.64</v>
      </c>
      <c r="AN129" s="37">
        <v>6807</v>
      </c>
      <c r="AO129" s="38">
        <f t="shared" si="32"/>
        <v>-8.1967213114754103E-3</v>
      </c>
      <c r="AP129" s="38">
        <f t="shared" si="32"/>
        <v>-4.1322314049586778E-3</v>
      </c>
      <c r="AQ129" s="38">
        <f t="shared" si="32"/>
        <v>-4.1493775933609959E-3</v>
      </c>
      <c r="AR129" s="38">
        <f t="shared" si="32"/>
        <v>4.1666666666666666E-3</v>
      </c>
      <c r="AS129" s="38">
        <f t="shared" si="32"/>
        <v>-4.1493775933609959E-3</v>
      </c>
      <c r="AT129" s="38">
        <f t="shared" si="32"/>
        <v>-4.1666666666666666E-3</v>
      </c>
      <c r="AU129" s="38">
        <f t="shared" si="30"/>
        <v>0</v>
      </c>
      <c r="AV129" s="38">
        <f t="shared" si="30"/>
        <v>-1.2396694214876033E-2</v>
      </c>
      <c r="AW129" s="38">
        <f t="shared" si="30"/>
        <v>4.1493775933609959E-3</v>
      </c>
      <c r="AX129" s="38">
        <f t="shared" si="30"/>
        <v>0</v>
      </c>
      <c r="AY129" s="38">
        <f t="shared" si="30"/>
        <v>4.1666666666666666E-3</v>
      </c>
      <c r="AZ129" s="39">
        <f t="shared" si="23"/>
        <v>-2.4708357858004452E-2</v>
      </c>
      <c r="BA129" s="38">
        <f t="shared" si="29"/>
        <v>-1.4356752241607924E-4</v>
      </c>
      <c r="BB129" s="38">
        <f t="shared" si="29"/>
        <v>-3.0922212939757695E-3</v>
      </c>
      <c r="BC129" s="38">
        <f t="shared" si="29"/>
        <v>-9.2283295021385898E-3</v>
      </c>
      <c r="BD129" s="38">
        <f t="shared" si="29"/>
        <v>4.3289471172412745E-3</v>
      </c>
      <c r="BE129" s="38">
        <f t="shared" si="29"/>
        <v>2.5045873571705487E-3</v>
      </c>
      <c r="BF129" s="38">
        <f t="shared" si="29"/>
        <v>-2.6252154864381104E-4</v>
      </c>
      <c r="BG129" s="38">
        <f t="shared" si="31"/>
        <v>1.6863357123233971E-3</v>
      </c>
      <c r="BH129" s="38">
        <f t="shared" si="31"/>
        <v>-2.4835864156586007E-4</v>
      </c>
      <c r="BI129" s="38">
        <f t="shared" si="31"/>
        <v>-1.8199264446395981E-3</v>
      </c>
      <c r="BJ129" s="38">
        <f t="shared" si="31"/>
        <v>6.4253468043512342E-3</v>
      </c>
      <c r="BK129" s="38">
        <f t="shared" si="31"/>
        <v>9.7546643161456259E-4</v>
      </c>
      <c r="BL129" s="39">
        <f t="shared" si="24"/>
        <v>1.1257584693213116E-3</v>
      </c>
      <c r="BM129" s="40">
        <f t="shared" si="25"/>
        <v>-2.5834116327325764E-2</v>
      </c>
      <c r="BN129" s="41">
        <v>11.64</v>
      </c>
      <c r="BO129" s="41"/>
      <c r="BP129" s="42">
        <f>(BN129-BN128)/BN128</f>
        <v>3.4482758620690453E-3</v>
      </c>
      <c r="BQ129" s="52">
        <f t="shared" si="26"/>
        <v>-26.531263734923861</v>
      </c>
      <c r="BR129" s="43">
        <v>2</v>
      </c>
      <c r="BS129" s="43">
        <v>5</v>
      </c>
      <c r="BT129" s="43">
        <v>100</v>
      </c>
      <c r="BU129" s="54">
        <f t="shared" si="27"/>
        <v>40</v>
      </c>
    </row>
    <row r="130" spans="1:73" x14ac:dyDescent="0.25">
      <c r="A130" s="44"/>
      <c r="B130" s="44"/>
      <c r="C130" s="44"/>
      <c r="D130" s="46">
        <v>2023</v>
      </c>
      <c r="E130" s="34">
        <v>893964011866</v>
      </c>
      <c r="F130" s="34">
        <v>82727438129</v>
      </c>
      <c r="G130" s="34">
        <v>14222838975</v>
      </c>
      <c r="H130" s="34">
        <f t="shared" si="28"/>
        <v>96950277104</v>
      </c>
      <c r="I130" s="34">
        <v>863578001049</v>
      </c>
      <c r="J130" s="34">
        <v>7427707902688</v>
      </c>
      <c r="K130" s="35">
        <f t="shared" si="20"/>
        <v>-127336287921</v>
      </c>
      <c r="L130" s="52">
        <f t="shared" si="21"/>
        <v>-1.7143416191005369E-2</v>
      </c>
      <c r="M130" s="35">
        <v>3518496516469</v>
      </c>
      <c r="N130" s="34">
        <v>7427707902688</v>
      </c>
      <c r="O130" s="52">
        <f t="shared" si="22"/>
        <v>0.4736988264166524</v>
      </c>
      <c r="P130" s="36">
        <v>45350</v>
      </c>
      <c r="Q130" s="37">
        <v>424</v>
      </c>
      <c r="R130" s="37">
        <v>424</v>
      </c>
      <c r="S130" s="37">
        <v>426</v>
      </c>
      <c r="T130" s="37">
        <v>426</v>
      </c>
      <c r="U130" s="37">
        <v>424</v>
      </c>
      <c r="V130" s="37">
        <v>424</v>
      </c>
      <c r="W130" s="37">
        <v>424</v>
      </c>
      <c r="X130" s="37">
        <v>424</v>
      </c>
      <c r="Y130" s="37">
        <v>422</v>
      </c>
      <c r="Z130" s="37">
        <v>424</v>
      </c>
      <c r="AA130" s="37">
        <v>422</v>
      </c>
      <c r="AB130" s="37">
        <v>420</v>
      </c>
      <c r="AC130" s="37">
        <v>7352.6</v>
      </c>
      <c r="AD130" s="37">
        <v>7349.02</v>
      </c>
      <c r="AE130" s="37">
        <v>7339.64</v>
      </c>
      <c r="AF130" s="37">
        <v>7295.1</v>
      </c>
      <c r="AG130" s="37">
        <v>7283.82</v>
      </c>
      <c r="AH130" s="37">
        <v>7285.32</v>
      </c>
      <c r="AI130" s="37">
        <v>7328.64</v>
      </c>
      <c r="AJ130" s="37">
        <v>7316.11</v>
      </c>
      <c r="AK130" s="37">
        <v>7311.91</v>
      </c>
      <c r="AL130" s="37">
        <v>7276.75</v>
      </c>
      <c r="AM130" s="37">
        <v>7247.46</v>
      </c>
      <c r="AN130" s="37">
        <v>7329.8</v>
      </c>
      <c r="AO130" s="38">
        <f t="shared" si="32"/>
        <v>0</v>
      </c>
      <c r="AP130" s="38">
        <f t="shared" si="32"/>
        <v>4.7169811320754715E-3</v>
      </c>
      <c r="AQ130" s="38">
        <f t="shared" si="32"/>
        <v>0</v>
      </c>
      <c r="AR130" s="38">
        <f t="shared" si="32"/>
        <v>-4.6948356807511738E-3</v>
      </c>
      <c r="AS130" s="38">
        <f t="shared" si="32"/>
        <v>0</v>
      </c>
      <c r="AT130" s="38">
        <f t="shared" si="32"/>
        <v>0</v>
      </c>
      <c r="AU130" s="38">
        <f t="shared" si="30"/>
        <v>0</v>
      </c>
      <c r="AV130" s="38">
        <f t="shared" si="30"/>
        <v>4.7393364928909956E-3</v>
      </c>
      <c r="AW130" s="38">
        <f t="shared" si="30"/>
        <v>-4.7169811320754715E-3</v>
      </c>
      <c r="AX130" s="38">
        <f t="shared" si="30"/>
        <v>4.7393364928909956E-3</v>
      </c>
      <c r="AY130" s="38">
        <f t="shared" si="30"/>
        <v>4.7619047619047623E-3</v>
      </c>
      <c r="AZ130" s="39">
        <f t="shared" si="23"/>
        <v>9.5457420669355798E-3</v>
      </c>
      <c r="BA130" s="38">
        <f t="shared" si="29"/>
        <v>-4.8690259228027186E-4</v>
      </c>
      <c r="BB130" s="38">
        <f t="shared" si="29"/>
        <v>-1.2763606576115059E-3</v>
      </c>
      <c r="BC130" s="38">
        <f t="shared" si="29"/>
        <v>-6.068417524565232E-3</v>
      </c>
      <c r="BD130" s="38">
        <f t="shared" si="29"/>
        <v>-1.5462433688367061E-3</v>
      </c>
      <c r="BE130" s="38">
        <f t="shared" si="29"/>
        <v>2.0593589627420776E-4</v>
      </c>
      <c r="BF130" s="38">
        <f t="shared" si="29"/>
        <v>5.9462041475186571E-3</v>
      </c>
      <c r="BG130" s="38">
        <f t="shared" si="31"/>
        <v>1.7126587763170121E-3</v>
      </c>
      <c r="BH130" s="38">
        <f t="shared" si="31"/>
        <v>5.7440531954028675E-4</v>
      </c>
      <c r="BI130" s="38">
        <f t="shared" si="31"/>
        <v>4.8318273954718596E-3</v>
      </c>
      <c r="BJ130" s="38">
        <f t="shared" si="31"/>
        <v>4.0414158891528846E-3</v>
      </c>
      <c r="BK130" s="38">
        <f t="shared" si="31"/>
        <v>-1.1233594368195605E-2</v>
      </c>
      <c r="BL130" s="39">
        <f t="shared" si="24"/>
        <v>-3.2990710872144134E-3</v>
      </c>
      <c r="BM130" s="40">
        <f t="shared" si="25"/>
        <v>1.2844813154149993E-2</v>
      </c>
      <c r="BN130" s="41">
        <v>15.78</v>
      </c>
      <c r="BO130" s="41"/>
      <c r="BP130" s="42">
        <f>(BN130-BN129)/BN129</f>
        <v>0.35567010309278341</v>
      </c>
      <c r="BQ130" s="52">
        <f t="shared" si="26"/>
        <v>-0.14847519200137543</v>
      </c>
      <c r="BR130" s="43">
        <v>3</v>
      </c>
      <c r="BS130" s="43">
        <v>9</v>
      </c>
      <c r="BT130" s="43">
        <v>100</v>
      </c>
      <c r="BU130" s="54">
        <f t="shared" si="27"/>
        <v>33.333333333333329</v>
      </c>
    </row>
    <row r="131" spans="1:73" x14ac:dyDescent="0.25">
      <c r="A131" s="44">
        <v>43</v>
      </c>
      <c r="B131" s="44" t="s">
        <v>122</v>
      </c>
      <c r="C131" s="44" t="s">
        <v>123</v>
      </c>
      <c r="D131" s="31">
        <v>2021</v>
      </c>
      <c r="E131" s="34">
        <v>42114926257</v>
      </c>
      <c r="F131" s="34">
        <v>4147363446</v>
      </c>
      <c r="G131" s="34">
        <v>0</v>
      </c>
      <c r="H131" s="34">
        <f t="shared" si="28"/>
        <v>4147363446</v>
      </c>
      <c r="I131" s="34">
        <v>45584772931</v>
      </c>
      <c r="J131" s="34">
        <v>526704173504</v>
      </c>
      <c r="K131" s="35">
        <f t="shared" si="20"/>
        <v>-677516772</v>
      </c>
      <c r="L131" s="52">
        <f t="shared" si="21"/>
        <v>-1.2863326437926065E-3</v>
      </c>
      <c r="M131" s="35">
        <v>202024664317</v>
      </c>
      <c r="N131" s="34">
        <v>526704173504</v>
      </c>
      <c r="O131" s="52">
        <f t="shared" si="22"/>
        <v>0.38356381908461512</v>
      </c>
      <c r="P131" s="36">
        <v>44641</v>
      </c>
      <c r="Q131" s="37">
        <v>290</v>
      </c>
      <c r="R131" s="37">
        <v>294</v>
      </c>
      <c r="S131" s="37">
        <v>290</v>
      </c>
      <c r="T131" s="37">
        <v>288</v>
      </c>
      <c r="U131" s="37">
        <v>288</v>
      </c>
      <c r="V131" s="37">
        <v>290</v>
      </c>
      <c r="W131" s="37">
        <v>290</v>
      </c>
      <c r="X131" s="37">
        <v>290</v>
      </c>
      <c r="Y131" s="37">
        <v>290</v>
      </c>
      <c r="Z131" s="37">
        <v>296</v>
      </c>
      <c r="AA131" s="37">
        <v>298</v>
      </c>
      <c r="AB131" s="37">
        <v>296</v>
      </c>
      <c r="AC131" s="37">
        <v>6922.6</v>
      </c>
      <c r="AD131" s="37">
        <v>6952.2</v>
      </c>
      <c r="AE131" s="37">
        <v>6918.19</v>
      </c>
      <c r="AF131" s="37">
        <v>6992.4</v>
      </c>
      <c r="AG131" s="37">
        <v>6964.38</v>
      </c>
      <c r="AH131" s="37">
        <v>6954.96</v>
      </c>
      <c r="AI131" s="37">
        <v>6955.18</v>
      </c>
      <c r="AJ131" s="37">
        <v>7000.82</v>
      </c>
      <c r="AK131" s="37">
        <v>6996.12</v>
      </c>
      <c r="AL131" s="37">
        <v>7049.69</v>
      </c>
      <c r="AM131" s="37">
        <v>7002.53</v>
      </c>
      <c r="AN131" s="37">
        <v>7049.6</v>
      </c>
      <c r="AO131" s="38">
        <f t="shared" si="32"/>
        <v>1.3793103448275862E-2</v>
      </c>
      <c r="AP131" s="38">
        <f t="shared" si="32"/>
        <v>-1.3605442176870748E-2</v>
      </c>
      <c r="AQ131" s="38">
        <f t="shared" si="32"/>
        <v>-6.8965517241379309E-3</v>
      </c>
      <c r="AR131" s="38">
        <f t="shared" si="32"/>
        <v>0</v>
      </c>
      <c r="AS131" s="38">
        <f t="shared" si="32"/>
        <v>6.9444444444444441E-3</v>
      </c>
      <c r="AT131" s="38">
        <f t="shared" si="32"/>
        <v>0</v>
      </c>
      <c r="AU131" s="38">
        <f t="shared" si="30"/>
        <v>0</v>
      </c>
      <c r="AV131" s="38">
        <f t="shared" si="30"/>
        <v>0</v>
      </c>
      <c r="AW131" s="38">
        <f t="shared" si="30"/>
        <v>-2.0270270270270271E-2</v>
      </c>
      <c r="AX131" s="38">
        <f t="shared" si="30"/>
        <v>-6.7114093959731542E-3</v>
      </c>
      <c r="AY131" s="38">
        <f t="shared" si="30"/>
        <v>6.7567567567567571E-3</v>
      </c>
      <c r="AZ131" s="39">
        <f t="shared" si="23"/>
        <v>-1.998936891777504E-2</v>
      </c>
      <c r="BA131" s="38">
        <f t="shared" si="29"/>
        <v>4.2758501141188935E-3</v>
      </c>
      <c r="BB131" s="38">
        <f t="shared" si="29"/>
        <v>-4.8919766404879345E-3</v>
      </c>
      <c r="BC131" s="38">
        <f t="shared" si="29"/>
        <v>1.0726794147024011E-2</v>
      </c>
      <c r="BD131" s="38">
        <f t="shared" si="29"/>
        <v>-4.0072078256391981E-3</v>
      </c>
      <c r="BE131" s="38">
        <f t="shared" si="29"/>
        <v>-1.3525970725319515E-3</v>
      </c>
      <c r="BF131" s="38">
        <f t="shared" si="29"/>
        <v>3.1632101406802434E-5</v>
      </c>
      <c r="BG131" s="38">
        <f t="shared" si="31"/>
        <v>-6.5192363180312336E-3</v>
      </c>
      <c r="BH131" s="38">
        <f t="shared" si="31"/>
        <v>6.7180094109303701E-4</v>
      </c>
      <c r="BI131" s="38">
        <f t="shared" si="31"/>
        <v>-7.5989156970022384E-3</v>
      </c>
      <c r="BJ131" s="38">
        <f t="shared" si="31"/>
        <v>6.7347087409835955E-3</v>
      </c>
      <c r="BK131" s="38">
        <f t="shared" si="31"/>
        <v>-6.6769745801181085E-3</v>
      </c>
      <c r="BL131" s="39">
        <f t="shared" si="24"/>
        <v>-8.6061220891843274E-3</v>
      </c>
      <c r="BM131" s="40">
        <f t="shared" si="25"/>
        <v>-1.1383246828590713E-2</v>
      </c>
      <c r="BN131" s="41">
        <v>19.53</v>
      </c>
      <c r="BO131" s="41">
        <v>6.51</v>
      </c>
      <c r="BP131" s="42">
        <f>(BN131-BO131)/BO131</f>
        <v>2.0000000000000004</v>
      </c>
      <c r="BQ131" s="52">
        <f t="shared" si="26"/>
        <v>-3.8518123414295349E-2</v>
      </c>
      <c r="BR131" s="43">
        <v>1</v>
      </c>
      <c r="BS131" s="43">
        <v>2</v>
      </c>
      <c r="BT131" s="43">
        <v>100</v>
      </c>
      <c r="BU131" s="54">
        <f t="shared" si="27"/>
        <v>50</v>
      </c>
    </row>
    <row r="132" spans="1:73" x14ac:dyDescent="0.25">
      <c r="A132" s="44"/>
      <c r="B132" s="44"/>
      <c r="C132" s="44"/>
      <c r="D132" s="45">
        <v>2022</v>
      </c>
      <c r="E132" s="34">
        <v>46628176662</v>
      </c>
      <c r="F132" s="34">
        <v>4164984641</v>
      </c>
      <c r="G132" s="34">
        <v>0</v>
      </c>
      <c r="H132" s="34">
        <f t="shared" si="28"/>
        <v>4164984641</v>
      </c>
      <c r="I132" s="34">
        <v>31371142434</v>
      </c>
      <c r="J132" s="34">
        <v>553207312282</v>
      </c>
      <c r="K132" s="35">
        <f t="shared" si="20"/>
        <v>-19422018869</v>
      </c>
      <c r="L132" s="52">
        <f t="shared" si="21"/>
        <v>-3.5108029915373817E-2</v>
      </c>
      <c r="M132" s="35">
        <v>188886108964</v>
      </c>
      <c r="N132" s="34">
        <v>553207312282</v>
      </c>
      <c r="O132" s="52">
        <f t="shared" si="22"/>
        <v>0.34143820005711428</v>
      </c>
      <c r="P132" s="36">
        <v>45012</v>
      </c>
      <c r="Q132" s="37">
        <v>304</v>
      </c>
      <c r="R132" s="37">
        <v>290</v>
      </c>
      <c r="S132" s="37">
        <v>304</v>
      </c>
      <c r="T132" s="37">
        <v>298</v>
      </c>
      <c r="U132" s="37">
        <v>304</v>
      </c>
      <c r="V132" s="37">
        <v>306</v>
      </c>
      <c r="W132" s="37">
        <v>314</v>
      </c>
      <c r="X132" s="37">
        <v>316</v>
      </c>
      <c r="Y132" s="37">
        <v>308</v>
      </c>
      <c r="Z132" s="37">
        <v>302</v>
      </c>
      <c r="AA132" s="37">
        <v>294</v>
      </c>
      <c r="AB132" s="37">
        <v>296</v>
      </c>
      <c r="AC132" s="37">
        <v>6628.14</v>
      </c>
      <c r="AD132" s="37">
        <v>6565.73</v>
      </c>
      <c r="AE132" s="37">
        <v>6678.24</v>
      </c>
      <c r="AF132" s="37">
        <v>6612.49</v>
      </c>
      <c r="AG132" s="37">
        <v>6691.61</v>
      </c>
      <c r="AH132" s="37">
        <v>6762.25</v>
      </c>
      <c r="AI132" s="37">
        <v>6708.93</v>
      </c>
      <c r="AJ132" s="37">
        <v>6760.33</v>
      </c>
      <c r="AK132" s="37">
        <v>6839.44</v>
      </c>
      <c r="AL132" s="37">
        <v>6808.95</v>
      </c>
      <c r="AM132" s="37">
        <v>6805.28</v>
      </c>
      <c r="AN132" s="37">
        <v>6827.17</v>
      </c>
      <c r="AO132" s="38">
        <f t="shared" si="32"/>
        <v>-4.6052631578947366E-2</v>
      </c>
      <c r="AP132" s="38">
        <f t="shared" si="32"/>
        <v>4.8275862068965517E-2</v>
      </c>
      <c r="AQ132" s="38">
        <f t="shared" si="32"/>
        <v>-1.9736842105263157E-2</v>
      </c>
      <c r="AR132" s="38">
        <f t="shared" si="32"/>
        <v>2.0134228187919462E-2</v>
      </c>
      <c r="AS132" s="38">
        <f t="shared" si="32"/>
        <v>6.5789473684210523E-3</v>
      </c>
      <c r="AT132" s="38">
        <f t="shared" si="32"/>
        <v>2.6143790849673203E-2</v>
      </c>
      <c r="AU132" s="38">
        <f t="shared" si="30"/>
        <v>-6.3291139240506328E-3</v>
      </c>
      <c r="AV132" s="38">
        <f t="shared" si="30"/>
        <v>2.5974025974025976E-2</v>
      </c>
      <c r="AW132" s="38">
        <f t="shared" si="30"/>
        <v>1.9867549668874173E-2</v>
      </c>
      <c r="AX132" s="38">
        <f t="shared" si="30"/>
        <v>2.7210884353741496E-2</v>
      </c>
      <c r="AY132" s="38">
        <f t="shared" si="30"/>
        <v>-6.7567567567567571E-3</v>
      </c>
      <c r="AZ132" s="39">
        <f t="shared" si="23"/>
        <v>9.530994410660297E-2</v>
      </c>
      <c r="BA132" s="38">
        <f t="shared" si="29"/>
        <v>-9.4159145703018882E-3</v>
      </c>
      <c r="BB132" s="38">
        <f t="shared" si="29"/>
        <v>1.7135946802564257E-2</v>
      </c>
      <c r="BC132" s="38">
        <f t="shared" si="29"/>
        <v>-9.8454083710678257E-3</v>
      </c>
      <c r="BD132" s="38">
        <f t="shared" si="29"/>
        <v>1.1965235486178413E-2</v>
      </c>
      <c r="BE132" s="38">
        <f t="shared" si="29"/>
        <v>1.0556502844606953E-2</v>
      </c>
      <c r="BF132" s="38">
        <f t="shared" si="29"/>
        <v>-7.8849495360271676E-3</v>
      </c>
      <c r="BG132" s="38">
        <f t="shared" si="31"/>
        <v>-7.6031791347463268E-3</v>
      </c>
      <c r="BH132" s="38">
        <f t="shared" si="31"/>
        <v>-1.1566736457955576E-2</v>
      </c>
      <c r="BI132" s="38">
        <f t="shared" si="31"/>
        <v>4.4779297835936208E-3</v>
      </c>
      <c r="BJ132" s="38">
        <f t="shared" si="31"/>
        <v>5.3928714174877055E-4</v>
      </c>
      <c r="BK132" s="38">
        <f t="shared" si="31"/>
        <v>-3.206306566263961E-3</v>
      </c>
      <c r="BL132" s="39">
        <f t="shared" si="24"/>
        <v>-4.8475925776707302E-3</v>
      </c>
      <c r="BM132" s="40">
        <f t="shared" si="25"/>
        <v>0.1001575366842737</v>
      </c>
      <c r="BN132" s="41">
        <v>25.46</v>
      </c>
      <c r="BO132" s="41"/>
      <c r="BP132" s="42">
        <f>(BN132-BN131)/BN131</f>
        <v>0.30363543266769072</v>
      </c>
      <c r="BQ132" s="52">
        <f t="shared" si="26"/>
        <v>0.11363804408834154</v>
      </c>
      <c r="BR132" s="43">
        <v>1</v>
      </c>
      <c r="BS132" s="43">
        <v>2</v>
      </c>
      <c r="BT132" s="43">
        <v>100</v>
      </c>
      <c r="BU132" s="54">
        <f t="shared" si="27"/>
        <v>50</v>
      </c>
    </row>
    <row r="133" spans="1:73" x14ac:dyDescent="0.25">
      <c r="A133" s="44"/>
      <c r="B133" s="44"/>
      <c r="C133" s="44"/>
      <c r="D133" s="46">
        <v>2023</v>
      </c>
      <c r="E133" s="34">
        <v>48646202491</v>
      </c>
      <c r="F133" s="34">
        <v>4470056899</v>
      </c>
      <c r="G133" s="34">
        <v>0</v>
      </c>
      <c r="H133" s="34">
        <f t="shared" si="28"/>
        <v>4470056899</v>
      </c>
      <c r="I133" s="34">
        <v>67991529561</v>
      </c>
      <c r="J133" s="34">
        <v>560353325935</v>
      </c>
      <c r="K133" s="35">
        <f t="shared" si="20"/>
        <v>14875270171</v>
      </c>
      <c r="L133" s="52">
        <f t="shared" si="21"/>
        <v>2.6546233389762204E-2</v>
      </c>
      <c r="M133" s="35">
        <v>162422114987</v>
      </c>
      <c r="N133" s="34">
        <v>560353325935</v>
      </c>
      <c r="O133" s="52">
        <f t="shared" si="22"/>
        <v>0.28985660915991546</v>
      </c>
      <c r="P133" s="36">
        <v>45365</v>
      </c>
      <c r="Q133" s="37">
        <v>282</v>
      </c>
      <c r="R133" s="37">
        <v>282</v>
      </c>
      <c r="S133" s="37">
        <v>288</v>
      </c>
      <c r="T133" s="37">
        <v>290</v>
      </c>
      <c r="U133" s="37">
        <v>282</v>
      </c>
      <c r="V133" s="37">
        <v>286</v>
      </c>
      <c r="W133" s="37">
        <v>280</v>
      </c>
      <c r="X133" s="37">
        <v>280</v>
      </c>
      <c r="Y133" s="37">
        <v>278</v>
      </c>
      <c r="Z133" s="37">
        <v>280</v>
      </c>
      <c r="AA133" s="37">
        <v>278</v>
      </c>
      <c r="AB133" s="37">
        <v>278</v>
      </c>
      <c r="AC133" s="37">
        <v>7276.75</v>
      </c>
      <c r="AD133" s="37">
        <v>7247.46</v>
      </c>
      <c r="AE133" s="37">
        <v>7329.8</v>
      </c>
      <c r="AF133" s="37">
        <v>7373.96</v>
      </c>
      <c r="AG133" s="37">
        <v>7381.91</v>
      </c>
      <c r="AH133" s="37">
        <v>7421.21</v>
      </c>
      <c r="AI133" s="37">
        <v>7433.31</v>
      </c>
      <c r="AJ133" s="37">
        <v>7328.05</v>
      </c>
      <c r="AK133" s="37">
        <v>7302.45</v>
      </c>
      <c r="AL133" s="37">
        <v>7336.75</v>
      </c>
      <c r="AM133" s="37">
        <v>7331.13</v>
      </c>
      <c r="AN133" s="37">
        <v>7338.35</v>
      </c>
      <c r="AO133" s="38">
        <f t="shared" si="32"/>
        <v>0</v>
      </c>
      <c r="AP133" s="38">
        <f t="shared" si="32"/>
        <v>2.1276595744680851E-2</v>
      </c>
      <c r="AQ133" s="38">
        <f t="shared" si="32"/>
        <v>6.9444444444444441E-3</v>
      </c>
      <c r="AR133" s="38">
        <f t="shared" si="32"/>
        <v>-2.7586206896551724E-2</v>
      </c>
      <c r="AS133" s="38">
        <f t="shared" si="32"/>
        <v>1.4184397163120567E-2</v>
      </c>
      <c r="AT133" s="38">
        <f t="shared" si="32"/>
        <v>-2.097902097902098E-2</v>
      </c>
      <c r="AU133" s="38">
        <f t="shared" si="30"/>
        <v>0</v>
      </c>
      <c r="AV133" s="38">
        <f t="shared" si="30"/>
        <v>7.1942446043165471E-3</v>
      </c>
      <c r="AW133" s="38">
        <f t="shared" si="30"/>
        <v>-7.1428571428571426E-3</v>
      </c>
      <c r="AX133" s="38">
        <f t="shared" si="30"/>
        <v>7.1942446043165471E-3</v>
      </c>
      <c r="AY133" s="38">
        <f t="shared" si="30"/>
        <v>0</v>
      </c>
      <c r="AZ133" s="39">
        <f t="shared" si="23"/>
        <v>1.0858415424491097E-3</v>
      </c>
      <c r="BA133" s="38">
        <f t="shared" si="29"/>
        <v>-4.025148589686325E-3</v>
      </c>
      <c r="BB133" s="38">
        <f t="shared" si="29"/>
        <v>1.1361221724576631E-2</v>
      </c>
      <c r="BC133" s="38">
        <f t="shared" si="29"/>
        <v>6.024721001937277E-3</v>
      </c>
      <c r="BD133" s="38">
        <f t="shared" si="29"/>
        <v>1.0781181346250614E-3</v>
      </c>
      <c r="BE133" s="38">
        <f t="shared" si="29"/>
        <v>5.3238254056199794E-3</v>
      </c>
      <c r="BF133" s="38">
        <f t="shared" si="29"/>
        <v>1.6304618788580789E-3</v>
      </c>
      <c r="BG133" s="38">
        <f t="shared" si="31"/>
        <v>1.436398496189303E-2</v>
      </c>
      <c r="BH133" s="38">
        <f t="shared" si="31"/>
        <v>3.5056727536649157E-3</v>
      </c>
      <c r="BI133" s="38">
        <f t="shared" si="31"/>
        <v>-4.6750945582172193E-3</v>
      </c>
      <c r="BJ133" s="38">
        <f t="shared" si="31"/>
        <v>7.6659396300432416E-4</v>
      </c>
      <c r="BK133" s="38">
        <f t="shared" si="31"/>
        <v>-9.8387239638341784E-4</v>
      </c>
      <c r="BL133" s="39">
        <f t="shared" si="24"/>
        <v>3.4370484279892338E-2</v>
      </c>
      <c r="BM133" s="40">
        <f t="shared" si="25"/>
        <v>-3.3284642737443228E-2</v>
      </c>
      <c r="BN133" s="41">
        <v>28.66</v>
      </c>
      <c r="BO133" s="41"/>
      <c r="BP133" s="42">
        <f>(BN133-BN132)/BN132</f>
        <v>0.12568735271013351</v>
      </c>
      <c r="BQ133" s="52">
        <f t="shared" si="26"/>
        <v>-0.78717262002978294</v>
      </c>
      <c r="BR133" s="43">
        <v>1</v>
      </c>
      <c r="BS133" s="43">
        <v>2</v>
      </c>
      <c r="BT133" s="43">
        <v>100</v>
      </c>
      <c r="BU133" s="54">
        <f t="shared" si="27"/>
        <v>50</v>
      </c>
    </row>
    <row r="134" spans="1:73" x14ac:dyDescent="0.25">
      <c r="A134" s="44">
        <v>44</v>
      </c>
      <c r="B134" s="44" t="s">
        <v>124</v>
      </c>
      <c r="C134" s="44" t="s">
        <v>125</v>
      </c>
      <c r="D134" s="31">
        <v>2021</v>
      </c>
      <c r="E134" s="34">
        <v>174588866992</v>
      </c>
      <c r="F134" s="34">
        <v>2110918084</v>
      </c>
      <c r="G134" s="34">
        <v>916024377</v>
      </c>
      <c r="H134" s="34">
        <f t="shared" si="28"/>
        <v>3026942461</v>
      </c>
      <c r="I134" s="34">
        <v>97933973535</v>
      </c>
      <c r="J134" s="34">
        <v>767726284113</v>
      </c>
      <c r="K134" s="35">
        <f t="shared" ref="K134:K184" si="33">(E134+H134-I134)*-1</f>
        <v>-79681835918</v>
      </c>
      <c r="L134" s="52">
        <f t="shared" ref="L134:L184" si="34">K134/J134</f>
        <v>-0.10378938114651264</v>
      </c>
      <c r="M134" s="35">
        <v>181900755126</v>
      </c>
      <c r="N134" s="34">
        <v>767726284113</v>
      </c>
      <c r="O134" s="52">
        <f t="shared" ref="O134:O184" si="35">M134/N134</f>
        <v>0.23693438519714197</v>
      </c>
      <c r="P134" s="36">
        <v>44621</v>
      </c>
      <c r="Q134" s="37">
        <v>304</v>
      </c>
      <c r="R134" s="37">
        <v>302.67</v>
      </c>
      <c r="S134" s="37">
        <v>302.67</v>
      </c>
      <c r="T134" s="37">
        <v>302.67</v>
      </c>
      <c r="U134" s="37">
        <v>302.67</v>
      </c>
      <c r="V134" s="37">
        <v>304</v>
      </c>
      <c r="W134" s="37">
        <v>304</v>
      </c>
      <c r="X134" s="37">
        <v>305.33</v>
      </c>
      <c r="Y134" s="37">
        <v>302.67</v>
      </c>
      <c r="Z134" s="37">
        <v>301.33</v>
      </c>
      <c r="AA134" s="37">
        <v>300</v>
      </c>
      <c r="AB134" s="37">
        <v>300</v>
      </c>
      <c r="AC134" s="37">
        <v>6892.82</v>
      </c>
      <c r="AD134" s="37">
        <v>6902.96</v>
      </c>
      <c r="AE134" s="37">
        <v>6861.99</v>
      </c>
      <c r="AF134" s="37">
        <v>6902.06</v>
      </c>
      <c r="AG134" s="37">
        <v>6817.82</v>
      </c>
      <c r="AH134" s="37">
        <v>6888.17</v>
      </c>
      <c r="AI134" s="37">
        <v>6921.44</v>
      </c>
      <c r="AJ134" s="37">
        <v>6868.4</v>
      </c>
      <c r="AK134" s="37">
        <v>6928.33</v>
      </c>
      <c r="AL134" s="37">
        <v>6869.07</v>
      </c>
      <c r="AM134" s="37">
        <v>6814.18</v>
      </c>
      <c r="AN134" s="37">
        <v>6864.44</v>
      </c>
      <c r="AO134" s="38">
        <f t="shared" si="32"/>
        <v>-4.3749999999999475E-3</v>
      </c>
      <c r="AP134" s="38">
        <f t="shared" si="32"/>
        <v>0</v>
      </c>
      <c r="AQ134" s="38">
        <f t="shared" si="32"/>
        <v>0</v>
      </c>
      <c r="AR134" s="38">
        <f t="shared" si="32"/>
        <v>0</v>
      </c>
      <c r="AS134" s="38">
        <f t="shared" si="32"/>
        <v>4.394224733207731E-3</v>
      </c>
      <c r="AT134" s="38">
        <f t="shared" si="32"/>
        <v>0</v>
      </c>
      <c r="AU134" s="38">
        <f t="shared" si="30"/>
        <v>-4.3559427504666565E-3</v>
      </c>
      <c r="AV134" s="38">
        <f t="shared" si="30"/>
        <v>8.7884494664154621E-3</v>
      </c>
      <c r="AW134" s="38">
        <f t="shared" si="30"/>
        <v>4.4469518468125708E-3</v>
      </c>
      <c r="AX134" s="38">
        <f t="shared" si="30"/>
        <v>4.4333333333332805E-3</v>
      </c>
      <c r="AY134" s="38">
        <f t="shared" si="30"/>
        <v>0</v>
      </c>
      <c r="AZ134" s="39">
        <f t="shared" ref="AZ134:AZ184" si="36">SUM(AO134:AY134)</f>
        <v>1.333201662930244E-2</v>
      </c>
      <c r="BA134" s="38">
        <f t="shared" si="29"/>
        <v>1.4710960100510861E-3</v>
      </c>
      <c r="BB134" s="38">
        <f t="shared" si="29"/>
        <v>-5.9351350724906786E-3</v>
      </c>
      <c r="BC134" s="38">
        <f t="shared" si="29"/>
        <v>5.8394139309443207E-3</v>
      </c>
      <c r="BD134" s="38">
        <f t="shared" si="29"/>
        <v>-1.2205051825107387E-2</v>
      </c>
      <c r="BE134" s="38">
        <f t="shared" si="29"/>
        <v>1.0318547570924484E-2</v>
      </c>
      <c r="BF134" s="38">
        <f t="shared" si="29"/>
        <v>4.8300201650074729E-3</v>
      </c>
      <c r="BG134" s="38">
        <f t="shared" si="31"/>
        <v>7.7223225205287939E-3</v>
      </c>
      <c r="BH134" s="38">
        <f t="shared" si="31"/>
        <v>-8.6499921337465577E-3</v>
      </c>
      <c r="BI134" s="38">
        <f t="shared" si="31"/>
        <v>8.6270776102150976E-3</v>
      </c>
      <c r="BJ134" s="38">
        <f t="shared" si="31"/>
        <v>8.0552612346605785E-3</v>
      </c>
      <c r="BK134" s="38">
        <f t="shared" si="31"/>
        <v>-7.3217917266374692E-3</v>
      </c>
      <c r="BL134" s="39">
        <f t="shared" ref="BL134:BL184" si="37">SUM(BA134:BK134)</f>
        <v>1.2751768284349738E-2</v>
      </c>
      <c r="BM134" s="40">
        <f t="shared" ref="BM134:BM184" si="38">AZ134-BL134</f>
        <v>5.8024834495270204E-4</v>
      </c>
      <c r="BN134" s="41">
        <v>96.47</v>
      </c>
      <c r="BO134" s="41">
        <v>80.67</v>
      </c>
      <c r="BP134" s="42">
        <f>(BN134-BO134)/BO134</f>
        <v>0.1958596752200322</v>
      </c>
      <c r="BQ134" s="52">
        <f t="shared" ref="BQ134:BQ184" si="39">(BM134-0.065653)/BP134</f>
        <v>-0.33224170101345996</v>
      </c>
      <c r="BR134" s="43">
        <v>1</v>
      </c>
      <c r="BS134" s="43">
        <v>3</v>
      </c>
      <c r="BT134" s="43">
        <v>100</v>
      </c>
      <c r="BU134" s="54">
        <f t="shared" ref="BU134:BU184" si="40">(BR134/BS134)*BT134</f>
        <v>33.333333333333329</v>
      </c>
    </row>
    <row r="135" spans="1:73" x14ac:dyDescent="0.25">
      <c r="A135" s="44"/>
      <c r="B135" s="44"/>
      <c r="C135" s="44"/>
      <c r="D135" s="45">
        <v>2022</v>
      </c>
      <c r="E135" s="34">
        <v>138817291298</v>
      </c>
      <c r="F135" s="34">
        <v>5407864145</v>
      </c>
      <c r="G135" s="34">
        <v>2123511486</v>
      </c>
      <c r="H135" s="34">
        <f t="shared" ref="H135:H185" si="41">F135+G135</f>
        <v>7531375631</v>
      </c>
      <c r="I135" s="34">
        <v>64694068640</v>
      </c>
      <c r="J135" s="34">
        <v>860100358989</v>
      </c>
      <c r="K135" s="35">
        <f t="shared" si="33"/>
        <v>-81654598289</v>
      </c>
      <c r="L135" s="52">
        <f t="shared" si="34"/>
        <v>-9.4936128598970035E-2</v>
      </c>
      <c r="M135" s="35">
        <v>156594539652</v>
      </c>
      <c r="N135" s="34">
        <v>860100358989</v>
      </c>
      <c r="O135" s="52">
        <f t="shared" si="35"/>
        <v>0.1820654276159914</v>
      </c>
      <c r="P135" s="36">
        <v>44985</v>
      </c>
      <c r="Q135" s="37">
        <v>360</v>
      </c>
      <c r="R135" s="37">
        <v>362.67</v>
      </c>
      <c r="S135" s="37">
        <v>361.33</v>
      </c>
      <c r="T135" s="37">
        <v>365.33</v>
      </c>
      <c r="U135" s="37">
        <v>365.33</v>
      </c>
      <c r="V135" s="37">
        <v>365.33</v>
      </c>
      <c r="W135" s="37">
        <v>365.33</v>
      </c>
      <c r="X135" s="37">
        <v>340</v>
      </c>
      <c r="Y135" s="37">
        <v>317.33</v>
      </c>
      <c r="Z135" s="37">
        <v>329.33</v>
      </c>
      <c r="AA135" s="37">
        <v>330.67</v>
      </c>
      <c r="AB135" s="37">
        <v>346.67</v>
      </c>
      <c r="AC135" s="37">
        <v>6894.72</v>
      </c>
      <c r="AD135" s="37">
        <v>6873.4</v>
      </c>
      <c r="AE135" s="37">
        <v>6809.97</v>
      </c>
      <c r="AF135" s="37">
        <v>6839.45</v>
      </c>
      <c r="AG135" s="37">
        <v>6856.58</v>
      </c>
      <c r="AH135" s="37">
        <v>6854.78</v>
      </c>
      <c r="AI135" s="37">
        <v>6843.24</v>
      </c>
      <c r="AJ135" s="37">
        <v>6844.94</v>
      </c>
      <c r="AK135" s="37">
        <v>6857.42</v>
      </c>
      <c r="AL135" s="37">
        <v>6813.64</v>
      </c>
      <c r="AM135" s="37">
        <v>6807</v>
      </c>
      <c r="AN135" s="37">
        <v>6766.76</v>
      </c>
      <c r="AO135" s="38">
        <f t="shared" si="32"/>
        <v>7.4166666666667111E-3</v>
      </c>
      <c r="AP135" s="38">
        <f t="shared" si="32"/>
        <v>-3.6948189814432729E-3</v>
      </c>
      <c r="AQ135" s="38">
        <f t="shared" si="32"/>
        <v>1.1070212824841557E-2</v>
      </c>
      <c r="AR135" s="38">
        <f t="shared" si="32"/>
        <v>0</v>
      </c>
      <c r="AS135" s="38">
        <f t="shared" si="32"/>
        <v>0</v>
      </c>
      <c r="AT135" s="38">
        <f t="shared" si="32"/>
        <v>0</v>
      </c>
      <c r="AU135" s="38">
        <f t="shared" si="30"/>
        <v>7.4499999999999955E-2</v>
      </c>
      <c r="AV135" s="38">
        <f t="shared" si="30"/>
        <v>7.1439826048593003E-2</v>
      </c>
      <c r="AW135" s="38">
        <f t="shared" si="30"/>
        <v>-3.6437615765341755E-2</v>
      </c>
      <c r="AX135" s="38">
        <f t="shared" si="30"/>
        <v>-4.052378504249045E-3</v>
      </c>
      <c r="AY135" s="38">
        <f t="shared" si="30"/>
        <v>-4.6153402371131046E-2</v>
      </c>
      <c r="AZ135" s="39">
        <f t="shared" si="36"/>
        <v>7.4088489917936096E-2</v>
      </c>
      <c r="BA135" s="38">
        <f t="shared" si="29"/>
        <v>-3.0922212939757695E-3</v>
      </c>
      <c r="BB135" s="38">
        <f t="shared" si="29"/>
        <v>-9.2283295021385898E-3</v>
      </c>
      <c r="BC135" s="38">
        <f t="shared" si="29"/>
        <v>4.3289471172412745E-3</v>
      </c>
      <c r="BD135" s="38">
        <f t="shared" si="29"/>
        <v>2.5045873571705487E-3</v>
      </c>
      <c r="BE135" s="38">
        <f t="shared" si="29"/>
        <v>-2.6252154864381104E-4</v>
      </c>
      <c r="BF135" s="38">
        <f t="shared" si="29"/>
        <v>-1.6834967715958738E-3</v>
      </c>
      <c r="BG135" s="38">
        <f t="shared" si="31"/>
        <v>-2.4835864156586007E-4</v>
      </c>
      <c r="BH135" s="38">
        <f t="shared" si="31"/>
        <v>-1.8199264446395981E-3</v>
      </c>
      <c r="BI135" s="38">
        <f t="shared" si="31"/>
        <v>6.4253468043512342E-3</v>
      </c>
      <c r="BJ135" s="38">
        <f t="shared" si="31"/>
        <v>9.7546643161456259E-4</v>
      </c>
      <c r="BK135" s="38">
        <f t="shared" si="31"/>
        <v>5.9467160058875711E-3</v>
      </c>
      <c r="BL135" s="39">
        <f t="shared" si="37"/>
        <v>3.8462095137056893E-3</v>
      </c>
      <c r="BM135" s="40">
        <f t="shared" si="38"/>
        <v>7.0242280404230403E-2</v>
      </c>
      <c r="BN135" s="41">
        <v>78.25</v>
      </c>
      <c r="BO135" s="41"/>
      <c r="BP135" s="42">
        <f>(BN135-BN134)/BN134</f>
        <v>-0.1888670052866176</v>
      </c>
      <c r="BQ135" s="52">
        <f t="shared" si="39"/>
        <v>-2.429900552119137E-2</v>
      </c>
      <c r="BR135" s="43">
        <v>1</v>
      </c>
      <c r="BS135" s="43">
        <v>3</v>
      </c>
      <c r="BT135" s="43">
        <v>100</v>
      </c>
      <c r="BU135" s="54">
        <f t="shared" si="40"/>
        <v>33.333333333333329</v>
      </c>
    </row>
    <row r="136" spans="1:73" x14ac:dyDescent="0.25">
      <c r="A136" s="44"/>
      <c r="B136" s="44"/>
      <c r="C136" s="44"/>
      <c r="D136" s="46">
        <v>2023</v>
      </c>
      <c r="E136" s="34">
        <v>99045421333</v>
      </c>
      <c r="F136" s="34">
        <v>5576754604</v>
      </c>
      <c r="G136" s="34">
        <v>1663869787</v>
      </c>
      <c r="H136" s="34">
        <f t="shared" si="41"/>
        <v>7240624391</v>
      </c>
      <c r="I136" s="34">
        <v>46446502735</v>
      </c>
      <c r="J136" s="34">
        <v>828378354007</v>
      </c>
      <c r="K136" s="35">
        <f t="shared" si="33"/>
        <v>-59839542989</v>
      </c>
      <c r="L136" s="52">
        <f t="shared" si="34"/>
        <v>-7.2236970823231272E-2</v>
      </c>
      <c r="M136" s="35">
        <v>157605395595</v>
      </c>
      <c r="N136" s="34">
        <v>828378354007</v>
      </c>
      <c r="O136" s="52">
        <f t="shared" si="35"/>
        <v>0.19025774253109973</v>
      </c>
      <c r="P136" s="36">
        <v>45349</v>
      </c>
      <c r="Q136" s="37">
        <v>310.67</v>
      </c>
      <c r="R136" s="37">
        <v>310.67</v>
      </c>
      <c r="S136" s="37">
        <v>312</v>
      </c>
      <c r="T136" s="37">
        <v>310.67</v>
      </c>
      <c r="U136" s="37">
        <v>310.67</v>
      </c>
      <c r="V136" s="37">
        <v>310.67</v>
      </c>
      <c r="W136" s="37">
        <v>313.33</v>
      </c>
      <c r="X136" s="37">
        <v>310.67</v>
      </c>
      <c r="Y136" s="37">
        <v>310.67</v>
      </c>
      <c r="Z136" s="37">
        <v>309.33</v>
      </c>
      <c r="AA136" s="37">
        <v>310.67</v>
      </c>
      <c r="AB136" s="37">
        <v>309.33</v>
      </c>
      <c r="AC136" s="37">
        <v>7296.7</v>
      </c>
      <c r="AD136" s="37">
        <v>7352.6</v>
      </c>
      <c r="AE136" s="37">
        <v>7349.02</v>
      </c>
      <c r="AF136" s="37">
        <v>7339.64</v>
      </c>
      <c r="AG136" s="37">
        <v>7295.1</v>
      </c>
      <c r="AH136" s="37">
        <v>7283.82</v>
      </c>
      <c r="AI136" s="37">
        <v>7285.32</v>
      </c>
      <c r="AJ136" s="37">
        <v>7328.64</v>
      </c>
      <c r="AK136" s="37">
        <v>7316.11</v>
      </c>
      <c r="AL136" s="37">
        <v>7311.91</v>
      </c>
      <c r="AM136" s="37">
        <v>7276.75</v>
      </c>
      <c r="AN136" s="37">
        <v>7247.46</v>
      </c>
      <c r="AO136" s="38">
        <f t="shared" si="32"/>
        <v>0</v>
      </c>
      <c r="AP136" s="38">
        <f t="shared" si="32"/>
        <v>4.2810699456013908E-3</v>
      </c>
      <c r="AQ136" s="38">
        <f t="shared" si="32"/>
        <v>-4.2628205128204619E-3</v>
      </c>
      <c r="AR136" s="38">
        <f t="shared" si="32"/>
        <v>0</v>
      </c>
      <c r="AS136" s="38">
        <f t="shared" si="32"/>
        <v>0</v>
      </c>
      <c r="AT136" s="38">
        <f t="shared" si="32"/>
        <v>8.5621398912027816E-3</v>
      </c>
      <c r="AU136" s="38">
        <f t="shared" si="30"/>
        <v>8.5621398912027816E-3</v>
      </c>
      <c r="AV136" s="38">
        <f t="shared" si="30"/>
        <v>0</v>
      </c>
      <c r="AW136" s="38">
        <f t="shared" si="30"/>
        <v>4.3319432321470008E-3</v>
      </c>
      <c r="AX136" s="38">
        <f t="shared" si="30"/>
        <v>-4.3132584414331343E-3</v>
      </c>
      <c r="AY136" s="38">
        <f t="shared" si="30"/>
        <v>4.3319432321470008E-3</v>
      </c>
      <c r="AZ136" s="39">
        <f t="shared" si="36"/>
        <v>2.1493157238047358E-2</v>
      </c>
      <c r="BA136" s="38">
        <f t="shared" si="29"/>
        <v>7.6609974371977122E-3</v>
      </c>
      <c r="BB136" s="38">
        <f t="shared" si="29"/>
        <v>-4.8690259228027186E-4</v>
      </c>
      <c r="BC136" s="38">
        <f t="shared" si="29"/>
        <v>-1.2763606576115059E-3</v>
      </c>
      <c r="BD136" s="38">
        <f t="shared" si="29"/>
        <v>-6.068417524565232E-3</v>
      </c>
      <c r="BE136" s="38">
        <f t="shared" si="29"/>
        <v>-1.5462433688367061E-3</v>
      </c>
      <c r="BF136" s="38">
        <f t="shared" si="29"/>
        <v>2.0593589627420776E-4</v>
      </c>
      <c r="BG136" s="38">
        <f t="shared" si="31"/>
        <v>-5.9110558029867232E-3</v>
      </c>
      <c r="BH136" s="38">
        <f t="shared" si="31"/>
        <v>1.7126587763170121E-3</v>
      </c>
      <c r="BI136" s="38">
        <f t="shared" si="31"/>
        <v>5.7440531954028675E-4</v>
      </c>
      <c r="BJ136" s="38">
        <f t="shared" si="31"/>
        <v>4.8318273954718596E-3</v>
      </c>
      <c r="BK136" s="38">
        <f t="shared" si="31"/>
        <v>4.0414158891528846E-3</v>
      </c>
      <c r="BL136" s="39">
        <f t="shared" si="37"/>
        <v>3.7382607676735239E-3</v>
      </c>
      <c r="BM136" s="40">
        <f t="shared" si="38"/>
        <v>1.7754896470373836E-2</v>
      </c>
      <c r="BN136" s="41">
        <v>53.56</v>
      </c>
      <c r="BO136" s="41"/>
      <c r="BP136" s="42">
        <f>(BN136-BN135)/BN135</f>
        <v>-0.31552715654952074</v>
      </c>
      <c r="BQ136" s="52">
        <f t="shared" si="39"/>
        <v>0.15180342653678605</v>
      </c>
      <c r="BR136" s="43">
        <v>2</v>
      </c>
      <c r="BS136" s="43">
        <v>6</v>
      </c>
      <c r="BT136" s="43">
        <v>100</v>
      </c>
      <c r="BU136" s="54">
        <f t="shared" si="40"/>
        <v>33.333333333333329</v>
      </c>
    </row>
    <row r="137" spans="1:73" x14ac:dyDescent="0.25">
      <c r="A137" s="44">
        <v>45</v>
      </c>
      <c r="B137" s="44" t="s">
        <v>126</v>
      </c>
      <c r="C137" s="44" t="s">
        <v>127</v>
      </c>
      <c r="D137" s="31">
        <v>2021</v>
      </c>
      <c r="E137" s="34">
        <v>368078746777</v>
      </c>
      <c r="F137" s="34">
        <v>2962116694</v>
      </c>
      <c r="G137" s="34">
        <v>0</v>
      </c>
      <c r="H137" s="34">
        <f t="shared" si="41"/>
        <v>2962116694</v>
      </c>
      <c r="I137" s="34">
        <v>369004599899</v>
      </c>
      <c r="J137" s="34">
        <v>3731907652769</v>
      </c>
      <c r="K137" s="35">
        <f t="shared" si="33"/>
        <v>-2036263572</v>
      </c>
      <c r="L137" s="52">
        <f t="shared" si="34"/>
        <v>-5.4563610932042582E-4</v>
      </c>
      <c r="M137" s="35">
        <v>2307095621382</v>
      </c>
      <c r="N137" s="34">
        <v>3731907652769</v>
      </c>
      <c r="O137" s="52">
        <f t="shared" si="35"/>
        <v>0.61820812196951913</v>
      </c>
      <c r="P137" s="36">
        <v>44645</v>
      </c>
      <c r="Q137" s="37">
        <v>180</v>
      </c>
      <c r="R137" s="37">
        <v>181</v>
      </c>
      <c r="S137" s="37">
        <v>180</v>
      </c>
      <c r="T137" s="37">
        <v>183</v>
      </c>
      <c r="U137" s="37">
        <v>185</v>
      </c>
      <c r="V137" s="37">
        <v>182</v>
      </c>
      <c r="W137" s="37">
        <v>180</v>
      </c>
      <c r="X137" s="37">
        <v>182</v>
      </c>
      <c r="Y137" s="37">
        <v>197</v>
      </c>
      <c r="Z137" s="37">
        <v>191</v>
      </c>
      <c r="AA137" s="37">
        <v>187</v>
      </c>
      <c r="AB137" s="37">
        <v>187</v>
      </c>
      <c r="AC137" s="37">
        <v>6964.38</v>
      </c>
      <c r="AD137" s="37">
        <v>6954.96</v>
      </c>
      <c r="AE137" s="37">
        <v>6955.18</v>
      </c>
      <c r="AF137" s="37">
        <v>7000.82</v>
      </c>
      <c r="AG137" s="37">
        <v>6996.12</v>
      </c>
      <c r="AH137" s="37">
        <v>7049.69</v>
      </c>
      <c r="AI137" s="37">
        <v>7002.53</v>
      </c>
      <c r="AJ137" s="37">
        <v>7049.6</v>
      </c>
      <c r="AK137" s="37">
        <v>7011.69</v>
      </c>
      <c r="AL137" s="37">
        <v>7053.19</v>
      </c>
      <c r="AM137" s="37">
        <v>7071.44</v>
      </c>
      <c r="AN137" s="37">
        <v>7078.76</v>
      </c>
      <c r="AO137" s="38">
        <f t="shared" si="32"/>
        <v>5.5555555555555558E-3</v>
      </c>
      <c r="AP137" s="38">
        <f t="shared" si="32"/>
        <v>-5.5248618784530384E-3</v>
      </c>
      <c r="AQ137" s="38">
        <f t="shared" si="32"/>
        <v>1.6666666666666666E-2</v>
      </c>
      <c r="AR137" s="38">
        <f t="shared" si="32"/>
        <v>1.092896174863388E-2</v>
      </c>
      <c r="AS137" s="38">
        <f t="shared" si="32"/>
        <v>-1.6216216216216217E-2</v>
      </c>
      <c r="AT137" s="38">
        <f t="shared" si="32"/>
        <v>-1.098901098901099E-2</v>
      </c>
      <c r="AU137" s="38">
        <f t="shared" si="30"/>
        <v>-1.098901098901099E-2</v>
      </c>
      <c r="AV137" s="38">
        <f t="shared" si="30"/>
        <v>-7.6142131979695438E-2</v>
      </c>
      <c r="AW137" s="38">
        <f t="shared" si="30"/>
        <v>3.1413612565445025E-2</v>
      </c>
      <c r="AX137" s="38">
        <f t="shared" si="30"/>
        <v>2.1390374331550801E-2</v>
      </c>
      <c r="AY137" s="38">
        <f t="shared" si="30"/>
        <v>0</v>
      </c>
      <c r="AZ137" s="39">
        <f t="shared" si="36"/>
        <v>-3.390606118453475E-2</v>
      </c>
      <c r="BA137" s="38">
        <f t="shared" si="29"/>
        <v>-1.3525970725319515E-3</v>
      </c>
      <c r="BB137" s="38">
        <f t="shared" si="29"/>
        <v>3.1632101406802434E-5</v>
      </c>
      <c r="BC137" s="38">
        <f t="shared" si="29"/>
        <v>6.562015648768172E-3</v>
      </c>
      <c r="BD137" s="38">
        <f t="shared" si="29"/>
        <v>-6.7134992757988607E-4</v>
      </c>
      <c r="BE137" s="38">
        <f t="shared" si="29"/>
        <v>7.6571013647564233E-3</v>
      </c>
      <c r="BF137" s="38">
        <f t="shared" si="29"/>
        <v>-6.6896558572078855E-3</v>
      </c>
      <c r="BG137" s="38">
        <f t="shared" si="31"/>
        <v>-6.6769745801181085E-3</v>
      </c>
      <c r="BH137" s="38">
        <f t="shared" si="31"/>
        <v>5.4066851215613873E-3</v>
      </c>
      <c r="BI137" s="38">
        <f t="shared" si="31"/>
        <v>-5.883862479246979E-3</v>
      </c>
      <c r="BJ137" s="38">
        <f t="shared" si="31"/>
        <v>-2.580803909811863E-3</v>
      </c>
      <c r="BK137" s="38">
        <f t="shared" si="31"/>
        <v>-1.0340794150388794E-3</v>
      </c>
      <c r="BL137" s="39">
        <f t="shared" si="37"/>
        <v>-5.2318890050427674E-3</v>
      </c>
      <c r="BM137" s="40">
        <f t="shared" si="38"/>
        <v>-2.8674172179491982E-2</v>
      </c>
      <c r="BN137" s="41">
        <v>11.34</v>
      </c>
      <c r="BO137" s="41">
        <v>1.41</v>
      </c>
      <c r="BP137" s="42">
        <f>(BN137-BO137)/BO137</f>
        <v>7.042553191489362</v>
      </c>
      <c r="BQ137" s="52">
        <f t="shared" si="39"/>
        <v>-1.3393888496785871E-2</v>
      </c>
      <c r="BR137" s="43">
        <v>1</v>
      </c>
      <c r="BS137" s="43">
        <v>3</v>
      </c>
      <c r="BT137" s="43">
        <v>100</v>
      </c>
      <c r="BU137" s="54">
        <f t="shared" si="40"/>
        <v>33.333333333333329</v>
      </c>
    </row>
    <row r="138" spans="1:73" x14ac:dyDescent="0.25">
      <c r="A138" s="44"/>
      <c r="B138" s="44"/>
      <c r="C138" s="44"/>
      <c r="D138" s="45">
        <v>2022</v>
      </c>
      <c r="E138" s="34">
        <v>463631044013</v>
      </c>
      <c r="F138" s="34">
        <v>3071889637</v>
      </c>
      <c r="G138" s="34">
        <v>0</v>
      </c>
      <c r="H138" s="34">
        <f t="shared" si="41"/>
        <v>3071889637</v>
      </c>
      <c r="I138" s="34">
        <v>534655519938</v>
      </c>
      <c r="J138" s="34">
        <v>4140857067187</v>
      </c>
      <c r="K138" s="35">
        <f t="shared" si="33"/>
        <v>67952586288</v>
      </c>
      <c r="L138" s="52">
        <f t="shared" si="34"/>
        <v>1.6410270913833326E-2</v>
      </c>
      <c r="M138" s="35">
        <v>2454764947737</v>
      </c>
      <c r="N138" s="34">
        <v>4140857067187</v>
      </c>
      <c r="O138" s="52">
        <f t="shared" si="35"/>
        <v>0.59281566784544693</v>
      </c>
      <c r="P138" s="36">
        <v>45012</v>
      </c>
      <c r="Q138" s="37">
        <v>149</v>
      </c>
      <c r="R138" s="37">
        <v>147</v>
      </c>
      <c r="S138" s="37">
        <v>147</v>
      </c>
      <c r="T138" s="37">
        <v>148</v>
      </c>
      <c r="U138" s="37">
        <v>147</v>
      </c>
      <c r="V138" s="37">
        <v>144</v>
      </c>
      <c r="W138" s="37">
        <v>145</v>
      </c>
      <c r="X138" s="37">
        <v>141</v>
      </c>
      <c r="Y138" s="37">
        <v>142</v>
      </c>
      <c r="Z138" s="37">
        <v>142</v>
      </c>
      <c r="AA138" s="37">
        <v>144</v>
      </c>
      <c r="AB138" s="37">
        <v>143</v>
      </c>
      <c r="AC138" s="37">
        <v>6628.14</v>
      </c>
      <c r="AD138" s="37">
        <v>6565.73</v>
      </c>
      <c r="AE138" s="37">
        <v>6678.24</v>
      </c>
      <c r="AF138" s="37">
        <v>6612.49</v>
      </c>
      <c r="AG138" s="37">
        <v>6691.61</v>
      </c>
      <c r="AH138" s="37">
        <v>6762.25</v>
      </c>
      <c r="AI138" s="37">
        <v>6708.93</v>
      </c>
      <c r="AJ138" s="37">
        <v>6760.33</v>
      </c>
      <c r="AK138" s="37">
        <v>6839.44</v>
      </c>
      <c r="AL138" s="37">
        <v>6808.95</v>
      </c>
      <c r="AM138" s="37">
        <v>6805.28</v>
      </c>
      <c r="AN138" s="37">
        <v>6827.17</v>
      </c>
      <c r="AO138" s="38">
        <f t="shared" si="32"/>
        <v>-1.3422818791946308E-2</v>
      </c>
      <c r="AP138" s="38">
        <f t="shared" si="32"/>
        <v>0</v>
      </c>
      <c r="AQ138" s="38">
        <f t="shared" si="32"/>
        <v>6.8027210884353739E-3</v>
      </c>
      <c r="AR138" s="38">
        <f t="shared" si="32"/>
        <v>-6.7567567567567571E-3</v>
      </c>
      <c r="AS138" s="38">
        <f t="shared" si="32"/>
        <v>-2.0408163265306121E-2</v>
      </c>
      <c r="AT138" s="38">
        <f t="shared" si="32"/>
        <v>6.9444444444444441E-3</v>
      </c>
      <c r="AU138" s="38">
        <f t="shared" si="30"/>
        <v>2.8368794326241134E-2</v>
      </c>
      <c r="AV138" s="38">
        <f t="shared" si="30"/>
        <v>-7.0422535211267607E-3</v>
      </c>
      <c r="AW138" s="38">
        <f t="shared" si="30"/>
        <v>0</v>
      </c>
      <c r="AX138" s="38">
        <f t="shared" si="30"/>
        <v>-1.3888888888888888E-2</v>
      </c>
      <c r="AY138" s="38">
        <f t="shared" si="30"/>
        <v>6.993006993006993E-3</v>
      </c>
      <c r="AZ138" s="39">
        <f t="shared" si="36"/>
        <v>-1.2409914371896889E-2</v>
      </c>
      <c r="BA138" s="38">
        <f t="shared" si="29"/>
        <v>-9.4159145703018882E-3</v>
      </c>
      <c r="BB138" s="38">
        <f t="shared" si="29"/>
        <v>1.7135946802564257E-2</v>
      </c>
      <c r="BC138" s="38">
        <f t="shared" si="29"/>
        <v>-9.8454083710678257E-3</v>
      </c>
      <c r="BD138" s="38">
        <f t="shared" si="29"/>
        <v>1.1965235486178413E-2</v>
      </c>
      <c r="BE138" s="38">
        <f t="shared" si="29"/>
        <v>1.0556502844606953E-2</v>
      </c>
      <c r="BF138" s="38">
        <f t="shared" si="29"/>
        <v>-7.8849495360271676E-3</v>
      </c>
      <c r="BG138" s="38">
        <f t="shared" si="31"/>
        <v>-7.6031791347463268E-3</v>
      </c>
      <c r="BH138" s="38">
        <f t="shared" si="31"/>
        <v>-1.1566736457955576E-2</v>
      </c>
      <c r="BI138" s="38">
        <f t="shared" si="31"/>
        <v>4.4779297835936208E-3</v>
      </c>
      <c r="BJ138" s="38">
        <f t="shared" si="31"/>
        <v>5.3928714174877055E-4</v>
      </c>
      <c r="BK138" s="38">
        <f t="shared" si="31"/>
        <v>-3.206306566263961E-3</v>
      </c>
      <c r="BL138" s="39">
        <f t="shared" si="37"/>
        <v>-4.8475925776707302E-3</v>
      </c>
      <c r="BM138" s="40">
        <f t="shared" si="38"/>
        <v>-7.5623217942261591E-3</v>
      </c>
      <c r="BN138" s="41">
        <v>13.67</v>
      </c>
      <c r="BO138" s="41"/>
      <c r="BP138" s="42">
        <f>(BN138-BN137)/BN137</f>
        <v>0.20546737213403882</v>
      </c>
      <c r="BQ138" s="52">
        <f t="shared" si="39"/>
        <v>-0.35633551465516078</v>
      </c>
      <c r="BR138" s="43">
        <v>1</v>
      </c>
      <c r="BS138" s="43">
        <v>2</v>
      </c>
      <c r="BT138" s="43">
        <v>100</v>
      </c>
      <c r="BU138" s="54">
        <f t="shared" si="40"/>
        <v>50</v>
      </c>
    </row>
    <row r="139" spans="1:73" x14ac:dyDescent="0.25">
      <c r="A139" s="44"/>
      <c r="B139" s="44"/>
      <c r="C139" s="44"/>
      <c r="D139" s="46">
        <v>2023</v>
      </c>
      <c r="E139" s="34">
        <v>387772671314</v>
      </c>
      <c r="F139" s="34">
        <v>3489323099</v>
      </c>
      <c r="G139" s="34">
        <v>0</v>
      </c>
      <c r="H139" s="34">
        <f t="shared" si="41"/>
        <v>3489323099</v>
      </c>
      <c r="I139" s="34">
        <v>672217912692</v>
      </c>
      <c r="J139" s="34">
        <v>4181183763101</v>
      </c>
      <c r="K139" s="35">
        <f t="shared" si="33"/>
        <v>280955918279</v>
      </c>
      <c r="L139" s="52">
        <f t="shared" si="34"/>
        <v>6.7195305013484349E-2</v>
      </c>
      <c r="M139" s="35">
        <v>1944063067826</v>
      </c>
      <c r="N139" s="34">
        <v>4181183763101</v>
      </c>
      <c r="O139" s="52">
        <f t="shared" si="35"/>
        <v>0.46495518445813871</v>
      </c>
      <c r="P139" s="36">
        <v>45378</v>
      </c>
      <c r="Q139" s="37">
        <v>160</v>
      </c>
      <c r="R139" s="37">
        <v>155</v>
      </c>
      <c r="S139" s="37">
        <v>155</v>
      </c>
      <c r="T139" s="37">
        <v>159</v>
      </c>
      <c r="U139" s="37">
        <v>157</v>
      </c>
      <c r="V139" s="37">
        <v>151</v>
      </c>
      <c r="W139" s="37">
        <v>156</v>
      </c>
      <c r="X139" s="37">
        <v>154</v>
      </c>
      <c r="Y139" s="37">
        <v>150</v>
      </c>
      <c r="Z139" s="37">
        <v>151</v>
      </c>
      <c r="AA139" s="37">
        <v>153</v>
      </c>
      <c r="AB139" s="37">
        <v>152</v>
      </c>
      <c r="AC139" s="37">
        <v>7336.75</v>
      </c>
      <c r="AD139" s="37">
        <v>7331.13</v>
      </c>
      <c r="AE139" s="37">
        <v>7338.35</v>
      </c>
      <c r="AF139" s="37">
        <v>7350.15</v>
      </c>
      <c r="AG139" s="37">
        <v>7377.76</v>
      </c>
      <c r="AH139" s="37">
        <v>7365.66</v>
      </c>
      <c r="AI139" s="37">
        <v>7310.09</v>
      </c>
      <c r="AJ139" s="37">
        <v>7288.81</v>
      </c>
      <c r="AK139" s="37">
        <v>7205.06</v>
      </c>
      <c r="AL139" s="37">
        <v>7236.98</v>
      </c>
      <c r="AM139" s="37">
        <v>7166.84</v>
      </c>
      <c r="AN139" s="37">
        <v>7254.4</v>
      </c>
      <c r="AO139" s="38">
        <f t="shared" si="32"/>
        <v>-3.125E-2</v>
      </c>
      <c r="AP139" s="38">
        <f t="shared" si="32"/>
        <v>0</v>
      </c>
      <c r="AQ139" s="38">
        <f t="shared" si="32"/>
        <v>2.5806451612903226E-2</v>
      </c>
      <c r="AR139" s="38">
        <f t="shared" si="32"/>
        <v>-1.2578616352201259E-2</v>
      </c>
      <c r="AS139" s="38">
        <f t="shared" si="32"/>
        <v>-3.8216560509554139E-2</v>
      </c>
      <c r="AT139" s="38">
        <f t="shared" si="32"/>
        <v>3.3112582781456956E-2</v>
      </c>
      <c r="AU139" s="38">
        <f t="shared" si="30"/>
        <v>1.2987012987012988E-2</v>
      </c>
      <c r="AV139" s="38">
        <f t="shared" si="30"/>
        <v>2.6666666666666668E-2</v>
      </c>
      <c r="AW139" s="38">
        <f t="shared" si="30"/>
        <v>-6.6225165562913907E-3</v>
      </c>
      <c r="AX139" s="38">
        <f t="shared" si="30"/>
        <v>-1.3071895424836602E-2</v>
      </c>
      <c r="AY139" s="38">
        <f t="shared" si="30"/>
        <v>6.5789473684210523E-3</v>
      </c>
      <c r="AZ139" s="39">
        <f t="shared" si="36"/>
        <v>3.4120725735775018E-3</v>
      </c>
      <c r="BA139" s="38">
        <f t="shared" si="29"/>
        <v>-7.6600674685656331E-4</v>
      </c>
      <c r="BB139" s="38">
        <f t="shared" si="29"/>
        <v>9.8484135460703251E-4</v>
      </c>
      <c r="BC139" s="38">
        <f t="shared" si="29"/>
        <v>1.607990897136178E-3</v>
      </c>
      <c r="BD139" s="38">
        <f t="shared" si="29"/>
        <v>3.7563859240968664E-3</v>
      </c>
      <c r="BE139" s="38">
        <f t="shared" si="29"/>
        <v>-1.6400641929258154E-3</v>
      </c>
      <c r="BF139" s="38">
        <f t="shared" si="29"/>
        <v>-7.5444698777841646E-3</v>
      </c>
      <c r="BG139" s="38">
        <f t="shared" si="31"/>
        <v>2.9195437938428557E-3</v>
      </c>
      <c r="BH139" s="38">
        <f t="shared" si="31"/>
        <v>1.1623775513319804E-2</v>
      </c>
      <c r="BI139" s="38">
        <f t="shared" si="31"/>
        <v>-4.4106795928687331E-3</v>
      </c>
      <c r="BJ139" s="38">
        <f t="shared" si="31"/>
        <v>9.7867400416361203E-3</v>
      </c>
      <c r="BK139" s="38">
        <f t="shared" si="31"/>
        <v>-1.2069916188795696E-2</v>
      </c>
      <c r="BL139" s="39">
        <f t="shared" si="37"/>
        <v>4.2481409254078849E-3</v>
      </c>
      <c r="BM139" s="40">
        <f t="shared" si="38"/>
        <v>-8.3606835183038311E-4</v>
      </c>
      <c r="BN139" s="41">
        <v>29.14</v>
      </c>
      <c r="BO139" s="41"/>
      <c r="BP139" s="42">
        <f>(BN139-BN138)/BN138</f>
        <v>1.1316752011704463</v>
      </c>
      <c r="BQ139" s="52">
        <f t="shared" si="39"/>
        <v>-5.8752783734293552E-2</v>
      </c>
      <c r="BR139" s="43">
        <v>1</v>
      </c>
      <c r="BS139" s="43">
        <v>3</v>
      </c>
      <c r="BT139" s="43">
        <v>100</v>
      </c>
      <c r="BU139" s="54">
        <f t="shared" si="40"/>
        <v>33.333333333333329</v>
      </c>
    </row>
    <row r="140" spans="1:73" x14ac:dyDescent="0.25">
      <c r="A140" s="44">
        <v>46</v>
      </c>
      <c r="B140" s="44" t="s">
        <v>128</v>
      </c>
      <c r="C140" s="44" t="s">
        <v>129</v>
      </c>
      <c r="D140" s="31">
        <v>2021</v>
      </c>
      <c r="E140" s="34">
        <v>606702000000</v>
      </c>
      <c r="F140" s="34">
        <v>83270000000</v>
      </c>
      <c r="G140" s="34">
        <v>0</v>
      </c>
      <c r="H140" s="34">
        <f t="shared" si="41"/>
        <v>83270000000</v>
      </c>
      <c r="I140" s="34">
        <v>795423000000</v>
      </c>
      <c r="J140" s="34">
        <v>7777887000000</v>
      </c>
      <c r="K140" s="35">
        <f t="shared" si="33"/>
        <v>105451000000</v>
      </c>
      <c r="L140" s="52">
        <f t="shared" si="34"/>
        <v>1.3557795324102806E-2</v>
      </c>
      <c r="M140" s="35">
        <v>2837256000000</v>
      </c>
      <c r="N140" s="34">
        <v>7777887000000</v>
      </c>
      <c r="O140" s="52">
        <f t="shared" si="35"/>
        <v>0.36478493452013383</v>
      </c>
      <c r="P140" s="36">
        <v>44616</v>
      </c>
      <c r="Q140" s="37">
        <v>1460</v>
      </c>
      <c r="R140" s="37">
        <v>1445</v>
      </c>
      <c r="S140" s="37">
        <v>1445</v>
      </c>
      <c r="T140" s="37">
        <v>1435</v>
      </c>
      <c r="U140" s="37">
        <v>1470</v>
      </c>
      <c r="V140" s="37">
        <v>1550</v>
      </c>
      <c r="W140" s="37">
        <v>1470</v>
      </c>
      <c r="X140" s="37">
        <v>1500</v>
      </c>
      <c r="Y140" s="37">
        <v>1490</v>
      </c>
      <c r="Z140" s="37">
        <v>1470</v>
      </c>
      <c r="AA140" s="37">
        <v>1460</v>
      </c>
      <c r="AB140" s="37">
        <v>1465</v>
      </c>
      <c r="AC140" s="37">
        <v>6850.2</v>
      </c>
      <c r="AD140" s="37">
        <v>6835.12</v>
      </c>
      <c r="AE140" s="37">
        <v>6892.82</v>
      </c>
      <c r="AF140" s="37">
        <v>6902.96</v>
      </c>
      <c r="AG140" s="37">
        <v>6861.99</v>
      </c>
      <c r="AH140" s="37">
        <v>6920.06</v>
      </c>
      <c r="AI140" s="37">
        <v>6817.82</v>
      </c>
      <c r="AJ140" s="37">
        <v>6888.17</v>
      </c>
      <c r="AK140" s="37">
        <v>6921.44</v>
      </c>
      <c r="AL140" s="37">
        <v>6868.4</v>
      </c>
      <c r="AM140" s="37">
        <v>6928.33</v>
      </c>
      <c r="AN140" s="37">
        <v>6869.07</v>
      </c>
      <c r="AO140" s="38">
        <f t="shared" si="32"/>
        <v>-1.0273972602739725E-2</v>
      </c>
      <c r="AP140" s="38">
        <f t="shared" si="32"/>
        <v>0</v>
      </c>
      <c r="AQ140" s="38">
        <f t="shared" si="32"/>
        <v>-6.920415224913495E-3</v>
      </c>
      <c r="AR140" s="38">
        <f t="shared" si="32"/>
        <v>2.4390243902439025E-2</v>
      </c>
      <c r="AS140" s="38">
        <f t="shared" si="32"/>
        <v>5.4421768707482991E-2</v>
      </c>
      <c r="AT140" s="38">
        <f t="shared" si="32"/>
        <v>-5.1612903225806452E-2</v>
      </c>
      <c r="AU140" s="38">
        <f t="shared" si="30"/>
        <v>-0.02</v>
      </c>
      <c r="AV140" s="38">
        <f t="shared" si="30"/>
        <v>6.7114093959731542E-3</v>
      </c>
      <c r="AW140" s="38">
        <f t="shared" si="30"/>
        <v>1.3605442176870748E-2</v>
      </c>
      <c r="AX140" s="38">
        <f t="shared" si="30"/>
        <v>6.8493150684931503E-3</v>
      </c>
      <c r="AY140" s="38">
        <f t="shared" si="30"/>
        <v>-3.4129692832764505E-3</v>
      </c>
      <c r="AZ140" s="39">
        <f t="shared" si="36"/>
        <v>1.3757918914522943E-2</v>
      </c>
      <c r="BA140" s="38">
        <f t="shared" si="29"/>
        <v>-2.2013955796910934E-3</v>
      </c>
      <c r="BB140" s="38">
        <f t="shared" si="29"/>
        <v>8.4416952445604196E-3</v>
      </c>
      <c r="BC140" s="38">
        <f t="shared" si="29"/>
        <v>1.4710960100510861E-3</v>
      </c>
      <c r="BD140" s="38">
        <f t="shared" si="29"/>
        <v>-5.9351350724906786E-3</v>
      </c>
      <c r="BE140" s="38">
        <f t="shared" si="29"/>
        <v>8.4625596947825073E-3</v>
      </c>
      <c r="BF140" s="38">
        <f t="shared" si="29"/>
        <v>-1.477443837192173E-2</v>
      </c>
      <c r="BG140" s="38">
        <f t="shared" si="31"/>
        <v>-1.0213162567126009E-2</v>
      </c>
      <c r="BH140" s="38">
        <f t="shared" si="31"/>
        <v>-4.8068032085808055E-3</v>
      </c>
      <c r="BI140" s="38">
        <f t="shared" si="31"/>
        <v>7.7223225205287939E-3</v>
      </c>
      <c r="BJ140" s="38">
        <f t="shared" si="31"/>
        <v>-8.6499921337465577E-3</v>
      </c>
      <c r="BK140" s="38">
        <f t="shared" si="31"/>
        <v>8.6270776102150976E-3</v>
      </c>
      <c r="BL140" s="39">
        <f t="shared" si="37"/>
        <v>-1.1856175853418971E-2</v>
      </c>
      <c r="BM140" s="40">
        <f t="shared" si="38"/>
        <v>2.5614094767941915E-2</v>
      </c>
      <c r="BN140" s="41">
        <v>116</v>
      </c>
      <c r="BO140" s="41">
        <v>75</v>
      </c>
      <c r="BP140" s="42">
        <f>(BN140-BO140)/BO140</f>
        <v>0.54666666666666663</v>
      </c>
      <c r="BQ140" s="52">
        <f t="shared" si="39"/>
        <v>-7.3241899814740413E-2</v>
      </c>
      <c r="BR140" s="43">
        <v>2</v>
      </c>
      <c r="BS140" s="43">
        <v>6</v>
      </c>
      <c r="BT140" s="43">
        <v>100</v>
      </c>
      <c r="BU140" s="54">
        <f t="shared" si="40"/>
        <v>33.333333333333329</v>
      </c>
    </row>
    <row r="141" spans="1:73" x14ac:dyDescent="0.25">
      <c r="A141" s="44"/>
      <c r="B141" s="44"/>
      <c r="C141" s="44"/>
      <c r="D141" s="45">
        <v>2022</v>
      </c>
      <c r="E141" s="34">
        <v>480737000000</v>
      </c>
      <c r="F141" s="34">
        <v>72039000000</v>
      </c>
      <c r="G141" s="34">
        <v>0</v>
      </c>
      <c r="H141" s="34">
        <f t="shared" si="41"/>
        <v>72039000000</v>
      </c>
      <c r="I141" s="34">
        <v>273361000000</v>
      </c>
      <c r="J141" s="34">
        <v>8382538000000</v>
      </c>
      <c r="K141" s="35">
        <f t="shared" si="33"/>
        <v>-279415000000</v>
      </c>
      <c r="L141" s="52">
        <f t="shared" si="34"/>
        <v>-3.333298339953842E-2</v>
      </c>
      <c r="M141" s="35">
        <v>3218785000000</v>
      </c>
      <c r="N141" s="34">
        <v>8382538000000</v>
      </c>
      <c r="O141" s="52">
        <f t="shared" si="35"/>
        <v>0.38398692615530045</v>
      </c>
      <c r="P141" s="36">
        <v>44979</v>
      </c>
      <c r="Q141" s="37">
        <v>1275</v>
      </c>
      <c r="R141" s="37">
        <v>1275</v>
      </c>
      <c r="S141" s="37">
        <v>1255</v>
      </c>
      <c r="T141" s="37">
        <v>1280</v>
      </c>
      <c r="U141" s="37">
        <v>1270</v>
      </c>
      <c r="V141" s="37">
        <v>1255</v>
      </c>
      <c r="W141" s="37">
        <v>1235</v>
      </c>
      <c r="X141" s="37">
        <v>1280</v>
      </c>
      <c r="Y141" s="37">
        <v>1200</v>
      </c>
      <c r="Z141" s="37">
        <v>1170</v>
      </c>
      <c r="AA141" s="37">
        <v>1220</v>
      </c>
      <c r="AB141" s="37">
        <v>1200</v>
      </c>
      <c r="AC141" s="37">
        <v>6941.85</v>
      </c>
      <c r="AD141" s="37">
        <v>6914.54</v>
      </c>
      <c r="AE141" s="37">
        <v>6895.66</v>
      </c>
      <c r="AF141" s="37">
        <v>6895.71</v>
      </c>
      <c r="AG141" s="37">
        <v>6894.72</v>
      </c>
      <c r="AH141" s="37">
        <v>6873.4</v>
      </c>
      <c r="AI141" s="37">
        <v>6809.97</v>
      </c>
      <c r="AJ141" s="37">
        <v>6839.45</v>
      </c>
      <c r="AK141" s="37">
        <v>6856.58</v>
      </c>
      <c r="AL141" s="37">
        <v>6854.78</v>
      </c>
      <c r="AM141" s="37">
        <v>6843.24</v>
      </c>
      <c r="AN141" s="37">
        <v>6844.94</v>
      </c>
      <c r="AO141" s="38">
        <f t="shared" si="32"/>
        <v>0</v>
      </c>
      <c r="AP141" s="38">
        <f t="shared" si="32"/>
        <v>-1.5686274509803921E-2</v>
      </c>
      <c r="AQ141" s="38">
        <f t="shared" si="32"/>
        <v>1.9920318725099601E-2</v>
      </c>
      <c r="AR141" s="38">
        <f t="shared" si="32"/>
        <v>-7.8125E-3</v>
      </c>
      <c r="AS141" s="38">
        <f t="shared" si="32"/>
        <v>-1.1811023622047244E-2</v>
      </c>
      <c r="AT141" s="38">
        <f t="shared" si="32"/>
        <v>-1.5936254980079681E-2</v>
      </c>
      <c r="AU141" s="38">
        <f t="shared" si="30"/>
        <v>-3.515625E-2</v>
      </c>
      <c r="AV141" s="38">
        <f t="shared" si="30"/>
        <v>6.6666666666666666E-2</v>
      </c>
      <c r="AW141" s="38">
        <f t="shared" si="30"/>
        <v>2.564102564102564E-2</v>
      </c>
      <c r="AX141" s="38">
        <f t="shared" si="30"/>
        <v>-4.0983606557377046E-2</v>
      </c>
      <c r="AY141" s="38">
        <f t="shared" si="30"/>
        <v>1.6666666666666666E-2</v>
      </c>
      <c r="AZ141" s="39">
        <f t="shared" si="36"/>
        <v>1.5087680301506846E-3</v>
      </c>
      <c r="BA141" s="38">
        <f t="shared" si="29"/>
        <v>-3.9341097834151417E-3</v>
      </c>
      <c r="BB141" s="38">
        <f t="shared" si="29"/>
        <v>-2.7304780939874681E-3</v>
      </c>
      <c r="BC141" s="38">
        <f t="shared" si="29"/>
        <v>7.2509375462511054E-6</v>
      </c>
      <c r="BD141" s="38">
        <f t="shared" si="29"/>
        <v>-1.4356752241607924E-4</v>
      </c>
      <c r="BE141" s="38">
        <f t="shared" si="29"/>
        <v>-3.0922212939757695E-3</v>
      </c>
      <c r="BF141" s="38">
        <f t="shared" si="29"/>
        <v>-9.2283295021385898E-3</v>
      </c>
      <c r="BG141" s="38">
        <f t="shared" si="31"/>
        <v>-4.3102881079618337E-3</v>
      </c>
      <c r="BH141" s="38">
        <f t="shared" si="31"/>
        <v>-2.4983300712600317E-3</v>
      </c>
      <c r="BI141" s="38">
        <f t="shared" si="31"/>
        <v>2.6259048430440977E-4</v>
      </c>
      <c r="BJ141" s="38">
        <f t="shared" si="31"/>
        <v>1.6863357123233971E-3</v>
      </c>
      <c r="BK141" s="38">
        <f t="shared" si="31"/>
        <v>-2.4835864156586007E-4</v>
      </c>
      <c r="BL141" s="39">
        <f t="shared" si="37"/>
        <v>-2.4229505882546715E-2</v>
      </c>
      <c r="BM141" s="40">
        <f t="shared" si="38"/>
        <v>2.5738273912697399E-2</v>
      </c>
      <c r="BN141" s="41">
        <v>76</v>
      </c>
      <c r="BO141" s="41"/>
      <c r="BP141" s="42">
        <f>(BN141-BN140)/BN140</f>
        <v>-0.34482758620689657</v>
      </c>
      <c r="BQ141" s="52">
        <f t="shared" si="39"/>
        <v>0.11575270565317755</v>
      </c>
      <c r="BR141" s="43">
        <v>2</v>
      </c>
      <c r="BS141" s="43">
        <v>5</v>
      </c>
      <c r="BT141" s="43">
        <v>100</v>
      </c>
      <c r="BU141" s="54">
        <f t="shared" si="40"/>
        <v>40</v>
      </c>
    </row>
    <row r="142" spans="1:73" x14ac:dyDescent="0.25">
      <c r="A142" s="44"/>
      <c r="B142" s="44"/>
      <c r="C142" s="44"/>
      <c r="D142" s="46">
        <v>2023</v>
      </c>
      <c r="E142" s="34">
        <v>539185000000</v>
      </c>
      <c r="F142" s="34">
        <v>79168000000</v>
      </c>
      <c r="G142" s="34">
        <v>0</v>
      </c>
      <c r="H142" s="34">
        <f t="shared" si="41"/>
        <v>79168000000</v>
      </c>
      <c r="I142" s="34">
        <v>920206000000</v>
      </c>
      <c r="J142" s="34">
        <v>8487854000000</v>
      </c>
      <c r="K142" s="35">
        <f t="shared" si="33"/>
        <v>301853000000</v>
      </c>
      <c r="L142" s="52">
        <f t="shared" si="34"/>
        <v>3.5562934989221071E-2</v>
      </c>
      <c r="M142" s="35">
        <v>2924204000000</v>
      </c>
      <c r="N142" s="34">
        <v>8487854000000</v>
      </c>
      <c r="O142" s="52">
        <f t="shared" si="35"/>
        <v>0.34451629351777258</v>
      </c>
      <c r="P142" s="36">
        <v>45341</v>
      </c>
      <c r="Q142" s="37">
        <v>950</v>
      </c>
      <c r="R142" s="37">
        <v>950</v>
      </c>
      <c r="S142" s="37">
        <v>945</v>
      </c>
      <c r="T142" s="37">
        <v>940</v>
      </c>
      <c r="U142" s="37">
        <v>940</v>
      </c>
      <c r="V142" s="37">
        <v>935</v>
      </c>
      <c r="W142" s="37">
        <v>930</v>
      </c>
      <c r="X142" s="37">
        <v>965</v>
      </c>
      <c r="Y142" s="37">
        <v>965</v>
      </c>
      <c r="Z142" s="37">
        <v>970</v>
      </c>
      <c r="AA142" s="37">
        <v>975</v>
      </c>
      <c r="AB142" s="37">
        <v>975</v>
      </c>
      <c r="AC142" s="37">
        <v>7247.41</v>
      </c>
      <c r="AD142" s="37">
        <v>7235.15</v>
      </c>
      <c r="AE142" s="37">
        <v>7297.67</v>
      </c>
      <c r="AF142" s="37">
        <v>7209.74</v>
      </c>
      <c r="AG142" s="37">
        <v>7303.28</v>
      </c>
      <c r="AH142" s="37">
        <v>7335.54</v>
      </c>
      <c r="AI142" s="37">
        <v>7296.7</v>
      </c>
      <c r="AJ142" s="37">
        <v>7352.6</v>
      </c>
      <c r="AK142" s="37">
        <v>7349.02</v>
      </c>
      <c r="AL142" s="37">
        <v>7339.64</v>
      </c>
      <c r="AM142" s="37">
        <v>7295.1</v>
      </c>
      <c r="AN142" s="37">
        <v>7283.82</v>
      </c>
      <c r="AO142" s="38">
        <f t="shared" si="32"/>
        <v>0</v>
      </c>
      <c r="AP142" s="38">
        <f t="shared" si="32"/>
        <v>-5.263157894736842E-3</v>
      </c>
      <c r="AQ142" s="38">
        <f t="shared" si="32"/>
        <v>-5.2910052910052907E-3</v>
      </c>
      <c r="AR142" s="38">
        <f t="shared" si="32"/>
        <v>0</v>
      </c>
      <c r="AS142" s="38">
        <f t="shared" si="32"/>
        <v>-5.3191489361702126E-3</v>
      </c>
      <c r="AT142" s="38">
        <f t="shared" si="32"/>
        <v>-5.3475935828877002E-3</v>
      </c>
      <c r="AU142" s="38">
        <f t="shared" si="30"/>
        <v>-3.6269430051813469E-2</v>
      </c>
      <c r="AV142" s="38">
        <f t="shared" si="30"/>
        <v>0</v>
      </c>
      <c r="AW142" s="38">
        <f t="shared" si="30"/>
        <v>-5.1546391752577319E-3</v>
      </c>
      <c r="AX142" s="38">
        <f t="shared" si="30"/>
        <v>-5.1282051282051282E-3</v>
      </c>
      <c r="AY142" s="38">
        <f t="shared" si="30"/>
        <v>0</v>
      </c>
      <c r="AZ142" s="39">
        <f t="shared" si="36"/>
        <v>-6.7773180060076363E-2</v>
      </c>
      <c r="BA142" s="38">
        <f t="shared" si="29"/>
        <v>-1.6916388061390508E-3</v>
      </c>
      <c r="BB142" s="38">
        <f t="shared" si="29"/>
        <v>8.6411477301784265E-3</v>
      </c>
      <c r="BC142" s="38">
        <f t="shared" si="29"/>
        <v>-1.204905127252949E-2</v>
      </c>
      <c r="BD142" s="38">
        <f t="shared" si="29"/>
        <v>1.2974115571435303E-2</v>
      </c>
      <c r="BE142" s="38">
        <f t="shared" si="29"/>
        <v>4.4171933706499298E-3</v>
      </c>
      <c r="BF142" s="38">
        <f t="shared" si="29"/>
        <v>-5.294770391818482E-3</v>
      </c>
      <c r="BG142" s="38">
        <f t="shared" si="31"/>
        <v>-7.6027527677284962E-3</v>
      </c>
      <c r="BH142" s="38">
        <f t="shared" si="31"/>
        <v>4.8713978190288325E-4</v>
      </c>
      <c r="BI142" s="38">
        <f t="shared" si="31"/>
        <v>1.2779918361118677E-3</v>
      </c>
      <c r="BJ142" s="38">
        <f t="shared" si="31"/>
        <v>6.1054680538991874E-3</v>
      </c>
      <c r="BK142" s="38">
        <f t="shared" si="31"/>
        <v>1.5486379399821323E-3</v>
      </c>
      <c r="BL142" s="39">
        <f t="shared" si="37"/>
        <v>8.8134810459442117E-3</v>
      </c>
      <c r="BM142" s="40">
        <f t="shared" si="38"/>
        <v>-7.6586661106020582E-2</v>
      </c>
      <c r="BN142" s="41">
        <v>105</v>
      </c>
      <c r="BO142" s="41"/>
      <c r="BP142" s="42">
        <f>(BN142-BN141)/BN141</f>
        <v>0.38157894736842107</v>
      </c>
      <c r="BQ142" s="52">
        <f t="shared" si="39"/>
        <v>-0.37276600841577812</v>
      </c>
      <c r="BR142" s="43">
        <v>2</v>
      </c>
      <c r="BS142" s="43">
        <v>5</v>
      </c>
      <c r="BT142" s="43">
        <v>100</v>
      </c>
      <c r="BU142" s="54">
        <f t="shared" si="40"/>
        <v>40</v>
      </c>
    </row>
    <row r="143" spans="1:73" x14ac:dyDescent="0.25">
      <c r="A143" s="44">
        <v>47</v>
      </c>
      <c r="B143" s="44" t="s">
        <v>130</v>
      </c>
      <c r="C143" s="44" t="s">
        <v>131</v>
      </c>
      <c r="D143" s="31">
        <v>2021</v>
      </c>
      <c r="E143" s="34">
        <v>403167005440</v>
      </c>
      <c r="F143" s="34">
        <v>3651317571</v>
      </c>
      <c r="G143" s="34">
        <v>0</v>
      </c>
      <c r="H143" s="34">
        <f t="shared" si="41"/>
        <v>3651317571</v>
      </c>
      <c r="I143" s="34">
        <v>390318298080</v>
      </c>
      <c r="J143" s="34">
        <v>1753240850009</v>
      </c>
      <c r="K143" s="35">
        <f t="shared" si="33"/>
        <v>-16500024931</v>
      </c>
      <c r="L143" s="52">
        <f t="shared" si="34"/>
        <v>-9.4111570186807478E-3</v>
      </c>
      <c r="M143" s="35">
        <v>971947990544</v>
      </c>
      <c r="N143" s="34">
        <v>1753240850009</v>
      </c>
      <c r="O143" s="52">
        <f t="shared" si="35"/>
        <v>0.55437220193620895</v>
      </c>
      <c r="P143" s="36">
        <v>44648</v>
      </c>
      <c r="Q143" s="37">
        <v>730</v>
      </c>
      <c r="R143" s="37">
        <v>710</v>
      </c>
      <c r="S143" s="37">
        <v>735</v>
      </c>
      <c r="T143" s="37">
        <v>720</v>
      </c>
      <c r="U143" s="37">
        <v>715</v>
      </c>
      <c r="V143" s="37">
        <v>720</v>
      </c>
      <c r="W143" s="37">
        <v>735</v>
      </c>
      <c r="X143" s="37">
        <v>725</v>
      </c>
      <c r="Y143" s="37">
        <v>705</v>
      </c>
      <c r="Z143" s="37">
        <v>690</v>
      </c>
      <c r="AA143" s="37">
        <v>700</v>
      </c>
      <c r="AB143" s="37">
        <v>690</v>
      </c>
      <c r="AC143" s="37">
        <v>6954.96</v>
      </c>
      <c r="AD143" s="37">
        <v>6955.18</v>
      </c>
      <c r="AE143" s="37">
        <v>7000.82</v>
      </c>
      <c r="AF143" s="37">
        <v>6996.12</v>
      </c>
      <c r="AG143" s="37">
        <v>7049.69</v>
      </c>
      <c r="AH143" s="37">
        <v>7002.53</v>
      </c>
      <c r="AI143" s="37">
        <v>7049.6</v>
      </c>
      <c r="AJ143" s="37">
        <v>7011.69</v>
      </c>
      <c r="AK143" s="37">
        <v>7053.19</v>
      </c>
      <c r="AL143" s="37">
        <v>7071.44</v>
      </c>
      <c r="AM143" s="37">
        <v>7078.76</v>
      </c>
      <c r="AN143" s="37">
        <v>7116.22</v>
      </c>
      <c r="AO143" s="38">
        <f t="shared" si="32"/>
        <v>-2.7397260273972601E-2</v>
      </c>
      <c r="AP143" s="38">
        <f t="shared" si="32"/>
        <v>3.5211267605633804E-2</v>
      </c>
      <c r="AQ143" s="38">
        <f t="shared" si="32"/>
        <v>-2.0408163265306121E-2</v>
      </c>
      <c r="AR143" s="38">
        <f t="shared" si="32"/>
        <v>-6.9444444444444441E-3</v>
      </c>
      <c r="AS143" s="38">
        <f t="shared" si="32"/>
        <v>6.993006993006993E-3</v>
      </c>
      <c r="AT143" s="38">
        <f t="shared" si="32"/>
        <v>2.0833333333333332E-2</v>
      </c>
      <c r="AU143" s="38">
        <f t="shared" si="30"/>
        <v>1.3793103448275862E-2</v>
      </c>
      <c r="AV143" s="38">
        <f t="shared" si="30"/>
        <v>2.8368794326241134E-2</v>
      </c>
      <c r="AW143" s="38">
        <f t="shared" si="30"/>
        <v>2.1739130434782608E-2</v>
      </c>
      <c r="AX143" s="38">
        <f t="shared" si="30"/>
        <v>-1.4285714285714285E-2</v>
      </c>
      <c r="AY143" s="38">
        <f t="shared" si="30"/>
        <v>1.4492753623188406E-2</v>
      </c>
      <c r="AZ143" s="39">
        <f t="shared" si="36"/>
        <v>7.2395807495024694E-2</v>
      </c>
      <c r="BA143" s="38">
        <f t="shared" si="29"/>
        <v>3.1632101406802434E-5</v>
      </c>
      <c r="BB143" s="38">
        <f t="shared" si="29"/>
        <v>6.562015648768172E-3</v>
      </c>
      <c r="BC143" s="38">
        <f t="shared" si="29"/>
        <v>-6.7134992757988607E-4</v>
      </c>
      <c r="BD143" s="38">
        <f t="shared" si="29"/>
        <v>7.6571013647564233E-3</v>
      </c>
      <c r="BE143" s="38">
        <f t="shared" si="29"/>
        <v>-6.6896558572078855E-3</v>
      </c>
      <c r="BF143" s="38">
        <f t="shared" si="29"/>
        <v>6.7218562433864074E-3</v>
      </c>
      <c r="BG143" s="38">
        <f t="shared" si="31"/>
        <v>5.4066851215613873E-3</v>
      </c>
      <c r="BH143" s="38">
        <f t="shared" si="31"/>
        <v>-5.883862479246979E-3</v>
      </c>
      <c r="BI143" s="38">
        <f t="shared" si="31"/>
        <v>-2.580803909811863E-3</v>
      </c>
      <c r="BJ143" s="38">
        <f t="shared" si="31"/>
        <v>-1.0340794150388794E-3</v>
      </c>
      <c r="BK143" s="38">
        <f t="shared" si="31"/>
        <v>-5.2640306229992939E-3</v>
      </c>
      <c r="BL143" s="39">
        <f t="shared" si="37"/>
        <v>4.255508267994406E-3</v>
      </c>
      <c r="BM143" s="40">
        <f t="shared" si="38"/>
        <v>6.8140299227030285E-2</v>
      </c>
      <c r="BN143" s="41">
        <v>127</v>
      </c>
      <c r="BO143" s="41">
        <v>35</v>
      </c>
      <c r="BP143" s="42">
        <f>(BN143-BO143)/BO143</f>
        <v>2.6285714285714286</v>
      </c>
      <c r="BQ143" s="52">
        <f t="shared" si="39"/>
        <v>9.4625514071804205E-4</v>
      </c>
      <c r="BR143" s="43">
        <v>1</v>
      </c>
      <c r="BS143" s="43">
        <v>3</v>
      </c>
      <c r="BT143" s="43">
        <v>100</v>
      </c>
      <c r="BU143" s="54">
        <f t="shared" si="40"/>
        <v>33.333333333333329</v>
      </c>
    </row>
    <row r="144" spans="1:73" x14ac:dyDescent="0.25">
      <c r="A144" s="44"/>
      <c r="B144" s="44"/>
      <c r="C144" s="44"/>
      <c r="D144" s="45">
        <v>2022</v>
      </c>
      <c r="E144" s="34">
        <v>375852093859</v>
      </c>
      <c r="F144" s="34">
        <v>4183469272</v>
      </c>
      <c r="G144" s="34">
        <v>0</v>
      </c>
      <c r="H144" s="34">
        <f t="shared" si="41"/>
        <v>4183469272</v>
      </c>
      <c r="I144" s="34">
        <v>401335531740</v>
      </c>
      <c r="J144" s="34">
        <v>1835253997038</v>
      </c>
      <c r="K144" s="35">
        <f t="shared" si="33"/>
        <v>21299968609</v>
      </c>
      <c r="L144" s="52">
        <f t="shared" si="34"/>
        <v>1.1606005840813853E-2</v>
      </c>
      <c r="M144" s="35">
        <v>872142115999</v>
      </c>
      <c r="N144" s="34">
        <v>1835253997038</v>
      </c>
      <c r="O144" s="52">
        <f t="shared" si="35"/>
        <v>0.47521602862960105</v>
      </c>
      <c r="P144" s="36">
        <v>45012</v>
      </c>
      <c r="Q144" s="37">
        <v>620</v>
      </c>
      <c r="R144" s="37">
        <v>590</v>
      </c>
      <c r="S144" s="37">
        <v>595</v>
      </c>
      <c r="T144" s="37">
        <v>600</v>
      </c>
      <c r="U144" s="37">
        <v>595</v>
      </c>
      <c r="V144" s="37">
        <v>600</v>
      </c>
      <c r="W144" s="37">
        <v>605</v>
      </c>
      <c r="X144" s="37">
        <v>615</v>
      </c>
      <c r="Y144" s="37">
        <v>620</v>
      </c>
      <c r="Z144" s="37">
        <v>580</v>
      </c>
      <c r="AA144" s="37">
        <v>540</v>
      </c>
      <c r="AB144" s="37">
        <v>505</v>
      </c>
      <c r="AC144" s="37">
        <v>6628.14</v>
      </c>
      <c r="AD144" s="37">
        <v>6565.73</v>
      </c>
      <c r="AE144" s="37">
        <v>6678.24</v>
      </c>
      <c r="AF144" s="37">
        <v>6612.49</v>
      </c>
      <c r="AG144" s="37">
        <v>6691.61</v>
      </c>
      <c r="AH144" s="37">
        <v>6762.25</v>
      </c>
      <c r="AI144" s="37">
        <v>6708.93</v>
      </c>
      <c r="AJ144" s="37">
        <v>6760.33</v>
      </c>
      <c r="AK144" s="37">
        <v>6839.44</v>
      </c>
      <c r="AL144" s="37">
        <v>6808.95</v>
      </c>
      <c r="AM144" s="37">
        <v>6805.28</v>
      </c>
      <c r="AN144" s="37">
        <v>6827.17</v>
      </c>
      <c r="AO144" s="38">
        <f t="shared" si="32"/>
        <v>-4.8387096774193547E-2</v>
      </c>
      <c r="AP144" s="38">
        <f t="shared" si="32"/>
        <v>8.4745762711864406E-3</v>
      </c>
      <c r="AQ144" s="38">
        <f t="shared" si="32"/>
        <v>8.4033613445378148E-3</v>
      </c>
      <c r="AR144" s="38">
        <f t="shared" si="32"/>
        <v>-8.3333333333333332E-3</v>
      </c>
      <c r="AS144" s="38">
        <f t="shared" si="32"/>
        <v>8.4033613445378148E-3</v>
      </c>
      <c r="AT144" s="38">
        <f t="shared" si="32"/>
        <v>8.3333333333333332E-3</v>
      </c>
      <c r="AU144" s="38">
        <f t="shared" si="30"/>
        <v>-1.6260162601626018E-2</v>
      </c>
      <c r="AV144" s="38">
        <f t="shared" si="30"/>
        <v>-8.0645161290322578E-3</v>
      </c>
      <c r="AW144" s="38">
        <f t="shared" si="30"/>
        <v>6.8965517241379309E-2</v>
      </c>
      <c r="AX144" s="38">
        <f t="shared" si="30"/>
        <v>7.407407407407407E-2</v>
      </c>
      <c r="AY144" s="38">
        <f t="shared" si="30"/>
        <v>6.9306930693069313E-2</v>
      </c>
      <c r="AZ144" s="39">
        <f t="shared" si="36"/>
        <v>0.16491604546393293</v>
      </c>
      <c r="BA144" s="38">
        <f t="shared" si="29"/>
        <v>-9.4159145703018882E-3</v>
      </c>
      <c r="BB144" s="38">
        <f t="shared" si="29"/>
        <v>1.7135946802564257E-2</v>
      </c>
      <c r="BC144" s="38">
        <f t="shared" si="29"/>
        <v>-9.8454083710678257E-3</v>
      </c>
      <c r="BD144" s="38">
        <f t="shared" si="29"/>
        <v>1.1965235486178413E-2</v>
      </c>
      <c r="BE144" s="38">
        <f t="shared" si="29"/>
        <v>1.0556502844606953E-2</v>
      </c>
      <c r="BF144" s="38">
        <f t="shared" si="29"/>
        <v>-7.8849495360271676E-3</v>
      </c>
      <c r="BG144" s="38">
        <f t="shared" si="31"/>
        <v>-7.6031791347463268E-3</v>
      </c>
      <c r="BH144" s="38">
        <f t="shared" si="31"/>
        <v>-1.1566736457955576E-2</v>
      </c>
      <c r="BI144" s="38">
        <f t="shared" si="31"/>
        <v>4.4779297835936208E-3</v>
      </c>
      <c r="BJ144" s="38">
        <f t="shared" si="31"/>
        <v>5.3928714174877055E-4</v>
      </c>
      <c r="BK144" s="38">
        <f t="shared" si="31"/>
        <v>-3.206306566263961E-3</v>
      </c>
      <c r="BL144" s="39">
        <f t="shared" si="37"/>
        <v>-4.8475925776707302E-3</v>
      </c>
      <c r="BM144" s="40">
        <f t="shared" si="38"/>
        <v>0.16976363804160366</v>
      </c>
      <c r="BN144" s="41">
        <v>123</v>
      </c>
      <c r="BO144" s="41"/>
      <c r="BP144" s="42">
        <f>(BN144-BN143)/BN143</f>
        <v>-3.1496062992125984E-2</v>
      </c>
      <c r="BQ144" s="52">
        <f t="shared" si="39"/>
        <v>-3.305512757820916</v>
      </c>
      <c r="BR144" s="43">
        <v>1</v>
      </c>
      <c r="BS144" s="43">
        <v>3</v>
      </c>
      <c r="BT144" s="43">
        <v>100</v>
      </c>
      <c r="BU144" s="54">
        <f t="shared" si="40"/>
        <v>33.333333333333329</v>
      </c>
    </row>
    <row r="145" spans="1:73" x14ac:dyDescent="0.25">
      <c r="A145" s="44"/>
      <c r="B145" s="44"/>
      <c r="C145" s="44"/>
      <c r="D145" s="46">
        <v>2023</v>
      </c>
      <c r="E145" s="34">
        <v>238694682300</v>
      </c>
      <c r="F145" s="34">
        <v>4552236833</v>
      </c>
      <c r="G145" s="34">
        <v>0</v>
      </c>
      <c r="H145" s="34">
        <f t="shared" si="41"/>
        <v>4552236833</v>
      </c>
      <c r="I145" s="34">
        <v>192491057415</v>
      </c>
      <c r="J145" s="34">
        <v>1842857630843</v>
      </c>
      <c r="K145" s="35">
        <f t="shared" si="33"/>
        <v>-50755861718</v>
      </c>
      <c r="L145" s="52">
        <f t="shared" si="34"/>
        <v>-2.7541933174068445E-2</v>
      </c>
      <c r="M145" s="35">
        <v>727686075761</v>
      </c>
      <c r="N145" s="34">
        <v>1842857630843</v>
      </c>
      <c r="O145" s="52">
        <f t="shared" si="35"/>
        <v>0.39486830864309685</v>
      </c>
      <c r="P145" s="36">
        <v>45377</v>
      </c>
      <c r="Q145" s="37">
        <v>442</v>
      </c>
      <c r="R145" s="37">
        <v>442</v>
      </c>
      <c r="S145" s="37">
        <v>450</v>
      </c>
      <c r="T145" s="37">
        <v>456</v>
      </c>
      <c r="U145" s="37">
        <v>462</v>
      </c>
      <c r="V145" s="37">
        <v>462</v>
      </c>
      <c r="W145" s="37">
        <v>456</v>
      </c>
      <c r="X145" s="37">
        <v>458</v>
      </c>
      <c r="Y145" s="37">
        <v>444</v>
      </c>
      <c r="Z145" s="37">
        <v>428</v>
      </c>
      <c r="AA145" s="37">
        <v>442</v>
      </c>
      <c r="AB145" s="37">
        <v>432</v>
      </c>
      <c r="AC145" s="37">
        <v>7302.45</v>
      </c>
      <c r="AD145" s="37">
        <v>7336.75</v>
      </c>
      <c r="AE145" s="37">
        <v>7331.13</v>
      </c>
      <c r="AF145" s="37">
        <v>7338.35</v>
      </c>
      <c r="AG145" s="37">
        <v>7350.15</v>
      </c>
      <c r="AH145" s="37">
        <v>7377.76</v>
      </c>
      <c r="AI145" s="37">
        <v>7365.66</v>
      </c>
      <c r="AJ145" s="37">
        <v>7310.09</v>
      </c>
      <c r="AK145" s="37">
        <v>7288.81</v>
      </c>
      <c r="AL145" s="37">
        <v>7205.06</v>
      </c>
      <c r="AM145" s="37">
        <v>7236.98</v>
      </c>
      <c r="AN145" s="37">
        <v>7166.84</v>
      </c>
      <c r="AO145" s="38">
        <f t="shared" si="32"/>
        <v>0</v>
      </c>
      <c r="AP145" s="38">
        <f t="shared" si="32"/>
        <v>1.8099547511312219E-2</v>
      </c>
      <c r="AQ145" s="38">
        <f t="shared" si="32"/>
        <v>1.3333333333333334E-2</v>
      </c>
      <c r="AR145" s="38">
        <f t="shared" si="32"/>
        <v>1.3157894736842105E-2</v>
      </c>
      <c r="AS145" s="38">
        <f t="shared" si="32"/>
        <v>0</v>
      </c>
      <c r="AT145" s="38">
        <f t="shared" si="32"/>
        <v>-1.2987012987012988E-2</v>
      </c>
      <c r="AU145" s="38">
        <f t="shared" si="30"/>
        <v>-4.3668122270742356E-3</v>
      </c>
      <c r="AV145" s="38">
        <f t="shared" si="30"/>
        <v>3.1531531531531529E-2</v>
      </c>
      <c r="AW145" s="38">
        <f t="shared" si="30"/>
        <v>3.7383177570093455E-2</v>
      </c>
      <c r="AX145" s="38">
        <f t="shared" si="30"/>
        <v>-3.1674208144796379E-2</v>
      </c>
      <c r="AY145" s="38">
        <f t="shared" si="30"/>
        <v>2.3148148148148147E-2</v>
      </c>
      <c r="AZ145" s="39">
        <f t="shared" si="36"/>
        <v>8.7625599472377191E-2</v>
      </c>
      <c r="BA145" s="38">
        <f t="shared" si="29"/>
        <v>4.6970537285431855E-3</v>
      </c>
      <c r="BB145" s="38">
        <f t="shared" si="29"/>
        <v>-7.6600674685656331E-4</v>
      </c>
      <c r="BC145" s="38">
        <f t="shared" si="29"/>
        <v>9.8484135460703251E-4</v>
      </c>
      <c r="BD145" s="38">
        <f t="shared" si="29"/>
        <v>1.607990897136178E-3</v>
      </c>
      <c r="BE145" s="38">
        <f t="shared" si="29"/>
        <v>3.7563859240968664E-3</v>
      </c>
      <c r="BF145" s="38">
        <f t="shared" si="29"/>
        <v>-1.6400641929258154E-3</v>
      </c>
      <c r="BG145" s="38">
        <f t="shared" si="31"/>
        <v>7.6018215917997871E-3</v>
      </c>
      <c r="BH145" s="38">
        <f t="shared" si="31"/>
        <v>2.9195437938428557E-3</v>
      </c>
      <c r="BI145" s="38">
        <f t="shared" si="31"/>
        <v>1.1623775513319804E-2</v>
      </c>
      <c r="BJ145" s="38">
        <f t="shared" si="31"/>
        <v>-4.4106795928687331E-3</v>
      </c>
      <c r="BK145" s="38">
        <f t="shared" si="31"/>
        <v>9.7867400416361203E-3</v>
      </c>
      <c r="BL145" s="39">
        <f t="shared" si="37"/>
        <v>3.6161402312330719E-2</v>
      </c>
      <c r="BM145" s="40">
        <f t="shared" si="38"/>
        <v>5.1464197160046472E-2</v>
      </c>
      <c r="BN145" s="41">
        <v>71</v>
      </c>
      <c r="BO145" s="41"/>
      <c r="BP145" s="42">
        <f>(BN145-BN144)/BN144</f>
        <v>-0.42276422764227645</v>
      </c>
      <c r="BQ145" s="52">
        <f t="shared" si="39"/>
        <v>3.356197594835162E-2</v>
      </c>
      <c r="BR145" s="43">
        <v>1</v>
      </c>
      <c r="BS145" s="43">
        <v>3</v>
      </c>
      <c r="BT145" s="43">
        <v>100</v>
      </c>
      <c r="BU145" s="54">
        <f t="shared" si="40"/>
        <v>33.333333333333329</v>
      </c>
    </row>
    <row r="146" spans="1:73" x14ac:dyDescent="0.25">
      <c r="A146" s="44">
        <v>48</v>
      </c>
      <c r="B146" s="44" t="s">
        <v>132</v>
      </c>
      <c r="C146" s="44" t="s">
        <v>133</v>
      </c>
      <c r="D146" s="31">
        <v>2021</v>
      </c>
      <c r="E146" s="34">
        <v>430892000000</v>
      </c>
      <c r="F146" s="34">
        <v>55899000000</v>
      </c>
      <c r="G146" s="34">
        <v>0</v>
      </c>
      <c r="H146" s="34">
        <f t="shared" si="41"/>
        <v>55899000000</v>
      </c>
      <c r="I146" s="34">
        <v>570500000000</v>
      </c>
      <c r="J146" s="34">
        <v>6297287000000</v>
      </c>
      <c r="K146" s="35">
        <f t="shared" si="33"/>
        <v>83709000000</v>
      </c>
      <c r="L146" s="52">
        <f t="shared" si="34"/>
        <v>1.3292867229967444E-2</v>
      </c>
      <c r="M146" s="35">
        <v>1277906000000</v>
      </c>
      <c r="N146" s="34">
        <v>6297287000000</v>
      </c>
      <c r="O146" s="52">
        <f t="shared" si="35"/>
        <v>0.20292961079906316</v>
      </c>
      <c r="P146" s="36">
        <v>44680</v>
      </c>
      <c r="Q146" s="37">
        <v>805</v>
      </c>
      <c r="R146" s="37">
        <v>815</v>
      </c>
      <c r="S146" s="37">
        <v>815</v>
      </c>
      <c r="T146" s="37">
        <v>805</v>
      </c>
      <c r="U146" s="37">
        <v>805</v>
      </c>
      <c r="V146" s="37">
        <v>810</v>
      </c>
      <c r="W146" s="37">
        <v>800</v>
      </c>
      <c r="X146" s="37">
        <v>810</v>
      </c>
      <c r="Y146" s="37">
        <v>795</v>
      </c>
      <c r="Z146" s="37">
        <v>815</v>
      </c>
      <c r="AA146" s="37">
        <v>815</v>
      </c>
      <c r="AB146" s="37">
        <v>795</v>
      </c>
      <c r="AC146" s="37">
        <v>7227.36</v>
      </c>
      <c r="AD146" s="37">
        <v>7276.19</v>
      </c>
      <c r="AE146" s="37">
        <v>7225.61</v>
      </c>
      <c r="AF146" s="37">
        <v>7215.98</v>
      </c>
      <c r="AG146" s="37">
        <v>7232.15</v>
      </c>
      <c r="AH146" s="37">
        <v>7196.76</v>
      </c>
      <c r="AI146" s="37">
        <v>7228.91</v>
      </c>
      <c r="AJ146" s="37">
        <v>6909.75</v>
      </c>
      <c r="AK146" s="37">
        <v>6819.79</v>
      </c>
      <c r="AL146" s="37">
        <v>6816.2</v>
      </c>
      <c r="AM146" s="37">
        <v>6599.84</v>
      </c>
      <c r="AN146" s="37">
        <v>6597.99</v>
      </c>
      <c r="AO146" s="38">
        <f t="shared" si="32"/>
        <v>1.2422360248447204E-2</v>
      </c>
      <c r="AP146" s="38">
        <f t="shared" si="32"/>
        <v>0</v>
      </c>
      <c r="AQ146" s="38">
        <f t="shared" si="32"/>
        <v>-1.2269938650306749E-2</v>
      </c>
      <c r="AR146" s="38">
        <f t="shared" si="32"/>
        <v>0</v>
      </c>
      <c r="AS146" s="38">
        <f t="shared" si="32"/>
        <v>6.2111801242236021E-3</v>
      </c>
      <c r="AT146" s="38">
        <f t="shared" si="32"/>
        <v>-1.2345679012345678E-2</v>
      </c>
      <c r="AU146" s="38">
        <f t="shared" si="30"/>
        <v>-1.2345679012345678E-2</v>
      </c>
      <c r="AV146" s="38">
        <f t="shared" si="30"/>
        <v>1.8867924528301886E-2</v>
      </c>
      <c r="AW146" s="38">
        <f t="shared" si="30"/>
        <v>-2.4539877300613498E-2</v>
      </c>
      <c r="AX146" s="38">
        <f t="shared" si="30"/>
        <v>0</v>
      </c>
      <c r="AY146" s="38">
        <f t="shared" si="30"/>
        <v>2.5157232704402517E-2</v>
      </c>
      <c r="AZ146" s="39">
        <f t="shared" si="36"/>
        <v>1.1575236297636064E-3</v>
      </c>
      <c r="BA146" s="38">
        <f t="shared" si="29"/>
        <v>6.7562706161032422E-3</v>
      </c>
      <c r="BB146" s="38">
        <f t="shared" si="29"/>
        <v>-6.9514402455130957E-3</v>
      </c>
      <c r="BC146" s="38">
        <f t="shared" si="29"/>
        <v>-1.3327594486832405E-3</v>
      </c>
      <c r="BD146" s="38">
        <f t="shared" si="29"/>
        <v>2.2408598693455461E-3</v>
      </c>
      <c r="BE146" s="38">
        <f t="shared" si="29"/>
        <v>-4.8934272657507683E-3</v>
      </c>
      <c r="BF146" s="38">
        <f t="shared" si="29"/>
        <v>4.4672880574035583E-3</v>
      </c>
      <c r="BG146" s="38">
        <f t="shared" si="31"/>
        <v>4.6189804262093397E-2</v>
      </c>
      <c r="BH146" s="38">
        <f t="shared" si="31"/>
        <v>1.319102201094169E-2</v>
      </c>
      <c r="BI146" s="38">
        <f t="shared" si="31"/>
        <v>5.2668642352045802E-4</v>
      </c>
      <c r="BJ146" s="38">
        <f t="shared" si="31"/>
        <v>3.2782612911828116E-2</v>
      </c>
      <c r="BK146" s="38">
        <f t="shared" si="31"/>
        <v>2.8038842132230632E-4</v>
      </c>
      <c r="BL146" s="39">
        <f t="shared" si="37"/>
        <v>9.3257305612611197E-2</v>
      </c>
      <c r="BM146" s="40">
        <f t="shared" si="38"/>
        <v>-9.2099781982847587E-2</v>
      </c>
      <c r="BN146" s="41">
        <v>37</v>
      </c>
      <c r="BO146" s="41">
        <v>21</v>
      </c>
      <c r="BP146" s="42">
        <f>(BN146-BO146)/BO146</f>
        <v>0.76190476190476186</v>
      </c>
      <c r="BQ146" s="52">
        <f t="shared" si="39"/>
        <v>-0.20705052635248747</v>
      </c>
      <c r="BR146" s="43">
        <v>3</v>
      </c>
      <c r="BS146" s="43">
        <v>5</v>
      </c>
      <c r="BT146" s="43">
        <v>100</v>
      </c>
      <c r="BU146" s="54">
        <f t="shared" si="40"/>
        <v>60</v>
      </c>
    </row>
    <row r="147" spans="1:73" x14ac:dyDescent="0.25">
      <c r="A147" s="44"/>
      <c r="B147" s="44"/>
      <c r="C147" s="44"/>
      <c r="D147" s="45">
        <v>2022</v>
      </c>
      <c r="E147" s="34">
        <v>488467000000</v>
      </c>
      <c r="F147" s="34">
        <v>46190000000</v>
      </c>
      <c r="G147" s="34">
        <v>18351000000</v>
      </c>
      <c r="H147" s="34">
        <f t="shared" si="41"/>
        <v>64541000000</v>
      </c>
      <c r="I147" s="34">
        <v>-99776000000</v>
      </c>
      <c r="J147" s="34">
        <v>6878297000000</v>
      </c>
      <c r="K147" s="35">
        <f t="shared" si="33"/>
        <v>-652784000000</v>
      </c>
      <c r="L147" s="52">
        <f t="shared" si="34"/>
        <v>-9.4904887067249352E-2</v>
      </c>
      <c r="M147" s="35">
        <v>1467035000000</v>
      </c>
      <c r="N147" s="34">
        <v>6878297000000</v>
      </c>
      <c r="O147" s="52">
        <f t="shared" si="35"/>
        <v>0.21328462554030453</v>
      </c>
      <c r="P147" s="36">
        <v>45016</v>
      </c>
      <c r="Q147" s="37">
        <v>805</v>
      </c>
      <c r="R147" s="37">
        <v>805</v>
      </c>
      <c r="S147" s="37">
        <v>800</v>
      </c>
      <c r="T147" s="37">
        <v>800</v>
      </c>
      <c r="U147" s="37">
        <v>795</v>
      </c>
      <c r="V147" s="37">
        <v>795</v>
      </c>
      <c r="W147" s="37">
        <v>815</v>
      </c>
      <c r="X147" s="37">
        <v>805</v>
      </c>
      <c r="Y147" s="37">
        <v>795</v>
      </c>
      <c r="Z147" s="37">
        <v>805</v>
      </c>
      <c r="AA147" s="37">
        <v>805</v>
      </c>
      <c r="AB147" s="37">
        <v>795</v>
      </c>
      <c r="AC147" s="37">
        <v>6691.61</v>
      </c>
      <c r="AD147" s="37">
        <v>6762.25</v>
      </c>
      <c r="AE147" s="37">
        <v>6708.93</v>
      </c>
      <c r="AF147" s="37">
        <v>6760.33</v>
      </c>
      <c r="AG147" s="37">
        <v>6839.44</v>
      </c>
      <c r="AH147" s="37">
        <v>6808.95</v>
      </c>
      <c r="AI147" s="37">
        <v>6805.28</v>
      </c>
      <c r="AJ147" s="37">
        <v>6827.17</v>
      </c>
      <c r="AK147" s="37">
        <v>6833.18</v>
      </c>
      <c r="AL147" s="37">
        <v>6819.67</v>
      </c>
      <c r="AM147" s="37">
        <v>6792.77</v>
      </c>
      <c r="AN147" s="37">
        <v>6771.23</v>
      </c>
      <c r="AO147" s="38">
        <f t="shared" si="32"/>
        <v>0</v>
      </c>
      <c r="AP147" s="38">
        <f t="shared" si="32"/>
        <v>-6.2111801242236021E-3</v>
      </c>
      <c r="AQ147" s="38">
        <f t="shared" si="32"/>
        <v>0</v>
      </c>
      <c r="AR147" s="38">
        <f t="shared" si="32"/>
        <v>-6.2500000000000003E-3</v>
      </c>
      <c r="AS147" s="38">
        <f t="shared" si="32"/>
        <v>0</v>
      </c>
      <c r="AT147" s="38">
        <f t="shared" si="32"/>
        <v>2.5157232704402517E-2</v>
      </c>
      <c r="AU147" s="38">
        <f t="shared" si="30"/>
        <v>1.2422360248447204E-2</v>
      </c>
      <c r="AV147" s="38">
        <f t="shared" si="30"/>
        <v>1.2578616352201259E-2</v>
      </c>
      <c r="AW147" s="38">
        <f t="shared" si="30"/>
        <v>-1.2422360248447204E-2</v>
      </c>
      <c r="AX147" s="38">
        <f t="shared" si="30"/>
        <v>0</v>
      </c>
      <c r="AY147" s="38">
        <f t="shared" si="30"/>
        <v>1.2578616352201259E-2</v>
      </c>
      <c r="AZ147" s="39">
        <f t="shared" si="36"/>
        <v>3.7853285284581428E-2</v>
      </c>
      <c r="BA147" s="38">
        <f t="shared" si="29"/>
        <v>1.0556502844606953E-2</v>
      </c>
      <c r="BB147" s="38">
        <f t="shared" si="29"/>
        <v>-7.8849495360271676E-3</v>
      </c>
      <c r="BC147" s="38">
        <f t="shared" si="29"/>
        <v>7.6614303622186599E-3</v>
      </c>
      <c r="BD147" s="38">
        <f t="shared" si="29"/>
        <v>1.1702091465949098E-2</v>
      </c>
      <c r="BE147" s="38">
        <f t="shared" si="29"/>
        <v>-4.4579673189617548E-3</v>
      </c>
      <c r="BF147" s="38">
        <f t="shared" si="29"/>
        <v>-5.3899646788419257E-4</v>
      </c>
      <c r="BG147" s="38">
        <f t="shared" si="31"/>
        <v>-3.206306566263961E-3</v>
      </c>
      <c r="BH147" s="38">
        <f t="shared" si="31"/>
        <v>-8.7953193096043398E-4</v>
      </c>
      <c r="BI147" s="38">
        <f t="shared" si="31"/>
        <v>1.9810342729193963E-3</v>
      </c>
      <c r="BJ147" s="38">
        <f t="shared" si="31"/>
        <v>3.9600928634415172E-3</v>
      </c>
      <c r="BK147" s="38">
        <f t="shared" si="31"/>
        <v>3.1811059438242202E-3</v>
      </c>
      <c r="BL147" s="39">
        <f t="shared" si="37"/>
        <v>2.2074505932862337E-2</v>
      </c>
      <c r="BM147" s="40">
        <f t="shared" si="38"/>
        <v>1.5778779351719091E-2</v>
      </c>
      <c r="BN147" s="41">
        <v>40</v>
      </c>
      <c r="BO147" s="41"/>
      <c r="BP147" s="42">
        <f>(BN147-BN146)/BN146</f>
        <v>8.1081081081081086E-2</v>
      </c>
      <c r="BQ147" s="52">
        <f t="shared" si="39"/>
        <v>-0.6151153879954645</v>
      </c>
      <c r="BR147" s="43">
        <v>3</v>
      </c>
      <c r="BS147" s="43">
        <v>5</v>
      </c>
      <c r="BT147" s="43">
        <v>100</v>
      </c>
      <c r="BU147" s="54">
        <f t="shared" si="40"/>
        <v>60</v>
      </c>
    </row>
    <row r="148" spans="1:73" x14ac:dyDescent="0.25">
      <c r="A148" s="44"/>
      <c r="B148" s="44"/>
      <c r="C148" s="44"/>
      <c r="D148" s="46">
        <v>2023</v>
      </c>
      <c r="E148" s="34">
        <v>405734000000</v>
      </c>
      <c r="F148" s="34">
        <v>55214000000</v>
      </c>
      <c r="G148" s="34">
        <v>7462000000</v>
      </c>
      <c r="H148" s="34">
        <f t="shared" si="41"/>
        <v>62676000000</v>
      </c>
      <c r="I148" s="34">
        <v>210076000000</v>
      </c>
      <c r="J148" s="34">
        <v>7166880000000</v>
      </c>
      <c r="K148" s="35">
        <f t="shared" si="33"/>
        <v>-258334000000</v>
      </c>
      <c r="L148" s="52">
        <f t="shared" si="34"/>
        <v>-3.6045531667894537E-2</v>
      </c>
      <c r="M148" s="35">
        <v>1335148000000</v>
      </c>
      <c r="N148" s="34">
        <v>7166880000000</v>
      </c>
      <c r="O148" s="52">
        <f t="shared" si="35"/>
        <v>0.18629417542919652</v>
      </c>
      <c r="P148" s="36">
        <v>45379</v>
      </c>
      <c r="Q148" s="37">
        <v>805</v>
      </c>
      <c r="R148" s="37">
        <v>810</v>
      </c>
      <c r="S148" s="37">
        <v>805</v>
      </c>
      <c r="T148" s="37">
        <v>795</v>
      </c>
      <c r="U148" s="37">
        <v>790</v>
      </c>
      <c r="V148" s="37">
        <v>780</v>
      </c>
      <c r="W148" s="37">
        <v>775</v>
      </c>
      <c r="X148" s="37">
        <v>770</v>
      </c>
      <c r="Y148" s="37">
        <v>765</v>
      </c>
      <c r="Z148" s="37">
        <v>770</v>
      </c>
      <c r="AA148" s="37">
        <v>770</v>
      </c>
      <c r="AB148" s="37">
        <v>770</v>
      </c>
      <c r="AC148" s="37">
        <v>7331.13</v>
      </c>
      <c r="AD148" s="37">
        <v>7338.35</v>
      </c>
      <c r="AE148" s="37">
        <v>7350.15</v>
      </c>
      <c r="AF148" s="37">
        <v>7377.76</v>
      </c>
      <c r="AG148" s="37">
        <v>7365.66</v>
      </c>
      <c r="AH148" s="37">
        <v>7310.09</v>
      </c>
      <c r="AI148" s="37">
        <v>7288.81</v>
      </c>
      <c r="AJ148" s="37">
        <v>7205.06</v>
      </c>
      <c r="AK148" s="37">
        <v>7236.98</v>
      </c>
      <c r="AL148" s="37">
        <v>7166.84</v>
      </c>
      <c r="AM148" s="37">
        <v>7254.4</v>
      </c>
      <c r="AN148" s="37">
        <v>7286.88</v>
      </c>
      <c r="AO148" s="38">
        <f t="shared" si="32"/>
        <v>6.2111801242236021E-3</v>
      </c>
      <c r="AP148" s="38">
        <f t="shared" si="32"/>
        <v>-6.1728395061728392E-3</v>
      </c>
      <c r="AQ148" s="38">
        <f t="shared" si="32"/>
        <v>-1.2422360248447204E-2</v>
      </c>
      <c r="AR148" s="38">
        <f t="shared" si="32"/>
        <v>-6.2893081761006293E-3</v>
      </c>
      <c r="AS148" s="38">
        <f t="shared" si="32"/>
        <v>-1.2658227848101266E-2</v>
      </c>
      <c r="AT148" s="38">
        <f t="shared" si="32"/>
        <v>-6.41025641025641E-3</v>
      </c>
      <c r="AU148" s="38">
        <f t="shared" si="30"/>
        <v>6.4935064935064939E-3</v>
      </c>
      <c r="AV148" s="38">
        <f t="shared" si="30"/>
        <v>6.5359477124183009E-3</v>
      </c>
      <c r="AW148" s="38">
        <f t="shared" si="30"/>
        <v>-6.4935064935064939E-3</v>
      </c>
      <c r="AX148" s="38">
        <f t="shared" si="30"/>
        <v>0</v>
      </c>
      <c r="AY148" s="38">
        <f t="shared" si="30"/>
        <v>0</v>
      </c>
      <c r="AZ148" s="39">
        <f t="shared" si="36"/>
        <v>-3.1205864352436441E-2</v>
      </c>
      <c r="BA148" s="38">
        <f t="shared" si="29"/>
        <v>9.8484135460703251E-4</v>
      </c>
      <c r="BB148" s="38">
        <f t="shared" si="29"/>
        <v>1.607990897136178E-3</v>
      </c>
      <c r="BC148" s="38">
        <f t="shared" si="29"/>
        <v>3.7563859240968664E-3</v>
      </c>
      <c r="BD148" s="38">
        <f t="shared" ref="BD148:BF148" si="42">(AG148-AF148)/AF148</f>
        <v>-1.6400641929258154E-3</v>
      </c>
      <c r="BE148" s="38">
        <f t="shared" si="42"/>
        <v>-7.5444698777841646E-3</v>
      </c>
      <c r="BF148" s="38">
        <f t="shared" si="42"/>
        <v>-2.9110448708565481E-3</v>
      </c>
      <c r="BG148" s="38">
        <f t="shared" si="31"/>
        <v>1.1623775513319804E-2</v>
      </c>
      <c r="BH148" s="38">
        <f t="shared" si="31"/>
        <v>-4.4106795928687331E-3</v>
      </c>
      <c r="BI148" s="38">
        <f t="shared" si="31"/>
        <v>9.7867400416361203E-3</v>
      </c>
      <c r="BJ148" s="38">
        <f t="shared" si="31"/>
        <v>-1.2069916188795696E-2</v>
      </c>
      <c r="BK148" s="38">
        <f t="shared" si="31"/>
        <v>-4.4573260435193766E-3</v>
      </c>
      <c r="BL148" s="39">
        <f t="shared" si="37"/>
        <v>-5.2737670359543319E-3</v>
      </c>
      <c r="BM148" s="40">
        <f t="shared" si="38"/>
        <v>-2.5932097316482109E-2</v>
      </c>
      <c r="BN148" s="41">
        <v>33</v>
      </c>
      <c r="BO148" s="41"/>
      <c r="BP148" s="42">
        <f>(BN148-BN147)/BN147</f>
        <v>-0.17499999999999999</v>
      </c>
      <c r="BQ148" s="52">
        <f t="shared" si="39"/>
        <v>0.5233434132370407</v>
      </c>
      <c r="BR148" s="43">
        <v>4</v>
      </c>
      <c r="BS148" s="43">
        <v>5</v>
      </c>
      <c r="BT148" s="43">
        <v>100</v>
      </c>
      <c r="BU148" s="54">
        <f t="shared" si="40"/>
        <v>80</v>
      </c>
    </row>
    <row r="149" spans="1:73" x14ac:dyDescent="0.25">
      <c r="A149" s="44">
        <v>49</v>
      </c>
      <c r="B149" s="44" t="s">
        <v>134</v>
      </c>
      <c r="C149" s="44" t="s">
        <v>135</v>
      </c>
      <c r="D149" s="31">
        <v>2021</v>
      </c>
      <c r="E149" s="34">
        <v>4347000004</v>
      </c>
      <c r="F149" s="34">
        <v>631773294</v>
      </c>
      <c r="G149" s="34">
        <v>0</v>
      </c>
      <c r="H149" s="34">
        <f t="shared" si="41"/>
        <v>631773294</v>
      </c>
      <c r="I149" s="34">
        <v>8025011161</v>
      </c>
      <c r="J149" s="34">
        <v>129081871589</v>
      </c>
      <c r="K149" s="35">
        <f t="shared" si="33"/>
        <v>3046237863</v>
      </c>
      <c r="L149" s="52">
        <f t="shared" si="34"/>
        <v>2.3599269405538987E-2</v>
      </c>
      <c r="M149" s="35">
        <v>58357126496</v>
      </c>
      <c r="N149" s="34">
        <v>129081871589</v>
      </c>
      <c r="O149" s="52">
        <f t="shared" si="35"/>
        <v>0.4520938980634755</v>
      </c>
      <c r="P149" s="36">
        <v>44673</v>
      </c>
      <c r="Q149" s="37">
        <v>82</v>
      </c>
      <c r="R149" s="37">
        <v>82</v>
      </c>
      <c r="S149" s="37">
        <v>83</v>
      </c>
      <c r="T149" s="37">
        <v>82</v>
      </c>
      <c r="U149" s="37">
        <v>81</v>
      </c>
      <c r="V149" s="37">
        <v>80</v>
      </c>
      <c r="W149" s="37">
        <v>78</v>
      </c>
      <c r="X149" s="37">
        <v>74</v>
      </c>
      <c r="Y149" s="37">
        <v>72</v>
      </c>
      <c r="Z149" s="37">
        <v>73</v>
      </c>
      <c r="AA149" s="37">
        <v>73</v>
      </c>
      <c r="AB149" s="37">
        <v>72</v>
      </c>
      <c r="AC149" s="37">
        <v>7262.78</v>
      </c>
      <c r="AD149" s="37">
        <v>7235.53</v>
      </c>
      <c r="AE149" s="37">
        <v>7275.29</v>
      </c>
      <c r="AF149" s="37">
        <v>7199.23</v>
      </c>
      <c r="AG149" s="37">
        <v>7227.36</v>
      </c>
      <c r="AH149" s="37">
        <v>7276.19</v>
      </c>
      <c r="AI149" s="37">
        <v>7225.61</v>
      </c>
      <c r="AJ149" s="37">
        <v>7215.98</v>
      </c>
      <c r="AK149" s="37">
        <v>7232.15</v>
      </c>
      <c r="AL149" s="37">
        <v>7196.76</v>
      </c>
      <c r="AM149" s="37">
        <v>7228.91</v>
      </c>
      <c r="AN149" s="37">
        <v>6909.75</v>
      </c>
      <c r="AO149" s="38">
        <f t="shared" si="32"/>
        <v>0</v>
      </c>
      <c r="AP149" s="38">
        <f t="shared" si="32"/>
        <v>1.2195121951219513E-2</v>
      </c>
      <c r="AQ149" s="38">
        <f t="shared" si="32"/>
        <v>-1.2048192771084338E-2</v>
      </c>
      <c r="AR149" s="38">
        <f t="shared" si="32"/>
        <v>-1.2195121951219513E-2</v>
      </c>
      <c r="AS149" s="38">
        <f t="shared" si="32"/>
        <v>-1.2345679012345678E-2</v>
      </c>
      <c r="AT149" s="38">
        <f t="shared" si="32"/>
        <v>-2.5000000000000001E-2</v>
      </c>
      <c r="AU149" s="38">
        <f t="shared" si="30"/>
        <v>5.4054054054054057E-2</v>
      </c>
      <c r="AV149" s="38">
        <f t="shared" si="30"/>
        <v>2.7777777777777776E-2</v>
      </c>
      <c r="AW149" s="38">
        <f t="shared" si="30"/>
        <v>-1.3698630136986301E-2</v>
      </c>
      <c r="AX149" s="38">
        <f t="shared" si="30"/>
        <v>0</v>
      </c>
      <c r="AY149" s="38">
        <f t="shared" si="30"/>
        <v>1.3888888888888888E-2</v>
      </c>
      <c r="AZ149" s="39">
        <f t="shared" si="36"/>
        <v>3.26282188003044E-2</v>
      </c>
      <c r="BA149" s="38">
        <f t="shared" ref="BA149:BF184" si="43">(AD149-AC149)/AC149</f>
        <v>-3.7520068073106992E-3</v>
      </c>
      <c r="BB149" s="38">
        <f t="shared" si="43"/>
        <v>5.495105403474275E-3</v>
      </c>
      <c r="BC149" s="38">
        <f t="shared" si="43"/>
        <v>-1.0454566072280335E-2</v>
      </c>
      <c r="BD149" s="38">
        <f t="shared" si="43"/>
        <v>3.9073623151364952E-3</v>
      </c>
      <c r="BE149" s="38">
        <f t="shared" si="43"/>
        <v>6.7562706161032422E-3</v>
      </c>
      <c r="BF149" s="38">
        <f t="shared" si="43"/>
        <v>-6.9514402455130957E-3</v>
      </c>
      <c r="BG149" s="38">
        <f t="shared" si="31"/>
        <v>1.3345380669015311E-3</v>
      </c>
      <c r="BH149" s="38">
        <f t="shared" si="31"/>
        <v>-2.2358496436053004E-3</v>
      </c>
      <c r="BI149" s="38">
        <f t="shared" si="31"/>
        <v>4.9174906485695532E-3</v>
      </c>
      <c r="BJ149" s="38">
        <f t="shared" si="31"/>
        <v>-4.4474201504790672E-3</v>
      </c>
      <c r="BK149" s="38">
        <f t="shared" si="31"/>
        <v>4.6189804262093397E-2</v>
      </c>
      <c r="BL149" s="39">
        <f t="shared" si="37"/>
        <v>4.0759288393089996E-2</v>
      </c>
      <c r="BM149" s="40">
        <f t="shared" si="38"/>
        <v>-8.1310695927855961E-3</v>
      </c>
      <c r="BN149" s="41">
        <v>1.91</v>
      </c>
      <c r="BO149" s="41">
        <v>-1.41</v>
      </c>
      <c r="BP149" s="42">
        <f>(BN149-BO149)/BO149</f>
        <v>-2.354609929078014</v>
      </c>
      <c r="BQ149" s="52">
        <f t="shared" si="39"/>
        <v>3.1336005459586661E-2</v>
      </c>
      <c r="BR149" s="43">
        <v>1</v>
      </c>
      <c r="BS149" s="43">
        <v>2</v>
      </c>
      <c r="BT149" s="43">
        <v>100</v>
      </c>
      <c r="BU149" s="54">
        <f t="shared" si="40"/>
        <v>50</v>
      </c>
    </row>
    <row r="150" spans="1:73" x14ac:dyDescent="0.25">
      <c r="A150" s="44"/>
      <c r="B150" s="44"/>
      <c r="C150" s="44"/>
      <c r="D150" s="45">
        <v>2022</v>
      </c>
      <c r="E150" s="34">
        <v>4725750622</v>
      </c>
      <c r="F150" s="34">
        <v>501184414</v>
      </c>
      <c r="G150" s="34">
        <v>0</v>
      </c>
      <c r="H150" s="34">
        <f t="shared" si="41"/>
        <v>501184414</v>
      </c>
      <c r="I150" s="34">
        <v>7627218415</v>
      </c>
      <c r="J150" s="34">
        <v>125635186707</v>
      </c>
      <c r="K150" s="35">
        <f t="shared" si="33"/>
        <v>2400283379</v>
      </c>
      <c r="L150" s="52">
        <f t="shared" si="34"/>
        <v>1.9105184159894782E-2</v>
      </c>
      <c r="M150" s="35">
        <v>52878769446</v>
      </c>
      <c r="N150" s="34">
        <v>125635186707</v>
      </c>
      <c r="O150" s="52">
        <f t="shared" si="35"/>
        <v>0.42089139859616859</v>
      </c>
      <c r="P150" s="36">
        <v>45015</v>
      </c>
      <c r="Q150" s="37">
        <v>59</v>
      </c>
      <c r="R150" s="37">
        <v>58</v>
      </c>
      <c r="S150" s="37">
        <v>57</v>
      </c>
      <c r="T150" s="37">
        <v>58</v>
      </c>
      <c r="U150" s="37">
        <v>59</v>
      </c>
      <c r="V150" s="37">
        <v>61</v>
      </c>
      <c r="W150" s="37">
        <v>61</v>
      </c>
      <c r="X150" s="37">
        <v>61</v>
      </c>
      <c r="Y150" s="37">
        <v>60</v>
      </c>
      <c r="Z150" s="37">
        <v>59</v>
      </c>
      <c r="AA150" s="37">
        <v>60</v>
      </c>
      <c r="AB150" s="37">
        <v>60</v>
      </c>
      <c r="AC150" s="37">
        <v>6612.49</v>
      </c>
      <c r="AD150" s="37">
        <v>6691.61</v>
      </c>
      <c r="AE150" s="37">
        <v>6762.25</v>
      </c>
      <c r="AF150" s="37">
        <v>6708.93</v>
      </c>
      <c r="AG150" s="37">
        <v>6760.33</v>
      </c>
      <c r="AH150" s="37">
        <v>6839.44</v>
      </c>
      <c r="AI150" s="37">
        <v>6808.95</v>
      </c>
      <c r="AJ150" s="37">
        <v>6805.28</v>
      </c>
      <c r="AK150" s="37">
        <v>6827.17</v>
      </c>
      <c r="AL150" s="37">
        <v>6833.18</v>
      </c>
      <c r="AM150" s="37">
        <v>6819.67</v>
      </c>
      <c r="AN150" s="37">
        <v>6792.77</v>
      </c>
      <c r="AO150" s="38">
        <f t="shared" si="32"/>
        <v>-1.6949152542372881E-2</v>
      </c>
      <c r="AP150" s="38">
        <f t="shared" si="32"/>
        <v>-1.7241379310344827E-2</v>
      </c>
      <c r="AQ150" s="38">
        <f t="shared" si="32"/>
        <v>1.7543859649122806E-2</v>
      </c>
      <c r="AR150" s="38">
        <f t="shared" si="32"/>
        <v>1.7241379310344827E-2</v>
      </c>
      <c r="AS150" s="38">
        <f t="shared" si="32"/>
        <v>3.3898305084745763E-2</v>
      </c>
      <c r="AT150" s="38">
        <f t="shared" si="32"/>
        <v>0</v>
      </c>
      <c r="AU150" s="38">
        <f t="shared" si="30"/>
        <v>0</v>
      </c>
      <c r="AV150" s="38">
        <f t="shared" si="30"/>
        <v>1.6666666666666666E-2</v>
      </c>
      <c r="AW150" s="38">
        <f t="shared" si="30"/>
        <v>1.6949152542372881E-2</v>
      </c>
      <c r="AX150" s="38">
        <f t="shared" si="30"/>
        <v>-1.6666666666666666E-2</v>
      </c>
      <c r="AY150" s="38">
        <f t="shared" si="30"/>
        <v>0</v>
      </c>
      <c r="AZ150" s="39">
        <f t="shared" si="36"/>
        <v>5.1442164733868562E-2</v>
      </c>
      <c r="BA150" s="38">
        <f t="shared" si="43"/>
        <v>1.1965235486178413E-2</v>
      </c>
      <c r="BB150" s="38">
        <f t="shared" si="43"/>
        <v>1.0556502844606953E-2</v>
      </c>
      <c r="BC150" s="38">
        <f t="shared" si="43"/>
        <v>-7.8849495360271676E-3</v>
      </c>
      <c r="BD150" s="38">
        <f t="shared" si="43"/>
        <v>7.6614303622186599E-3</v>
      </c>
      <c r="BE150" s="38">
        <f t="shared" si="43"/>
        <v>1.1702091465949098E-2</v>
      </c>
      <c r="BF150" s="38">
        <f t="shared" si="43"/>
        <v>-4.4579673189617548E-3</v>
      </c>
      <c r="BG150" s="38">
        <f t="shared" si="31"/>
        <v>5.3928714174877055E-4</v>
      </c>
      <c r="BH150" s="38">
        <f t="shared" si="31"/>
        <v>-3.206306566263961E-3</v>
      </c>
      <c r="BI150" s="38">
        <f t="shared" si="31"/>
        <v>-8.7953193096043398E-4</v>
      </c>
      <c r="BJ150" s="38">
        <f t="shared" si="31"/>
        <v>1.9810342729193963E-3</v>
      </c>
      <c r="BK150" s="38">
        <f t="shared" si="31"/>
        <v>3.9600928634415172E-3</v>
      </c>
      <c r="BL150" s="39">
        <f t="shared" si="37"/>
        <v>3.193691908484949E-2</v>
      </c>
      <c r="BM150" s="40">
        <f t="shared" si="38"/>
        <v>1.9505245649019072E-2</v>
      </c>
      <c r="BN150" s="41">
        <v>2.44</v>
      </c>
      <c r="BO150" s="41"/>
      <c r="BP150" s="42">
        <f>(BN150-BN149)/BN149</f>
        <v>0.27748691099476441</v>
      </c>
      <c r="BQ150" s="52">
        <f t="shared" si="39"/>
        <v>-0.16630605813278032</v>
      </c>
      <c r="BR150" s="43">
        <v>1</v>
      </c>
      <c r="BS150" s="43">
        <v>2</v>
      </c>
      <c r="BT150" s="43">
        <v>100</v>
      </c>
      <c r="BU150" s="54">
        <f t="shared" si="40"/>
        <v>50</v>
      </c>
    </row>
    <row r="151" spans="1:73" x14ac:dyDescent="0.25">
      <c r="A151" s="44"/>
      <c r="B151" s="44"/>
      <c r="C151" s="44"/>
      <c r="D151" s="46">
        <v>2023</v>
      </c>
      <c r="E151" s="34">
        <v>6450118766</v>
      </c>
      <c r="F151" s="34">
        <v>960589731</v>
      </c>
      <c r="G151" s="34">
        <v>0</v>
      </c>
      <c r="H151" s="34">
        <f t="shared" si="41"/>
        <v>960589731</v>
      </c>
      <c r="I151" s="34">
        <v>-6048996445</v>
      </c>
      <c r="J151" s="34">
        <v>141188309682</v>
      </c>
      <c r="K151" s="35">
        <f t="shared" si="33"/>
        <v>-13459704942</v>
      </c>
      <c r="L151" s="52">
        <f t="shared" si="34"/>
        <v>-9.5331582142426971E-2</v>
      </c>
      <c r="M151" s="35">
        <v>67502137313</v>
      </c>
      <c r="N151" s="34">
        <v>141188309682</v>
      </c>
      <c r="O151" s="52">
        <f t="shared" si="35"/>
        <v>0.47810004571225345</v>
      </c>
      <c r="P151" s="36">
        <v>45379</v>
      </c>
      <c r="Q151" s="37">
        <v>50</v>
      </c>
      <c r="R151" s="37">
        <v>50</v>
      </c>
      <c r="S151" s="37">
        <v>50</v>
      </c>
      <c r="T151" s="37">
        <v>50</v>
      </c>
      <c r="U151" s="37">
        <v>50</v>
      </c>
      <c r="V151" s="37">
        <v>50</v>
      </c>
      <c r="W151" s="37">
        <v>50</v>
      </c>
      <c r="X151" s="37">
        <v>50</v>
      </c>
      <c r="Y151" s="37">
        <v>50</v>
      </c>
      <c r="Z151" s="37">
        <v>50</v>
      </c>
      <c r="AA151" s="37">
        <v>50</v>
      </c>
      <c r="AB151" s="37">
        <v>50</v>
      </c>
      <c r="AC151" s="37">
        <v>7331.13</v>
      </c>
      <c r="AD151" s="37">
        <v>7338.35</v>
      </c>
      <c r="AE151" s="37">
        <v>7350.15</v>
      </c>
      <c r="AF151" s="37">
        <v>7377.76</v>
      </c>
      <c r="AG151" s="37">
        <v>7365.66</v>
      </c>
      <c r="AH151" s="37">
        <v>7310.09</v>
      </c>
      <c r="AI151" s="37">
        <v>7288.81</v>
      </c>
      <c r="AJ151" s="37">
        <v>7205.06</v>
      </c>
      <c r="AK151" s="37">
        <v>7236.98</v>
      </c>
      <c r="AL151" s="37">
        <v>7166.84</v>
      </c>
      <c r="AM151" s="37">
        <v>7254.4</v>
      </c>
      <c r="AN151" s="37">
        <v>7286.88</v>
      </c>
      <c r="AO151" s="38">
        <f t="shared" si="32"/>
        <v>0</v>
      </c>
      <c r="AP151" s="38">
        <f t="shared" si="32"/>
        <v>0</v>
      </c>
      <c r="AQ151" s="38">
        <f t="shared" si="32"/>
        <v>0</v>
      </c>
      <c r="AR151" s="38">
        <f t="shared" si="32"/>
        <v>0</v>
      </c>
      <c r="AS151" s="38">
        <f t="shared" si="32"/>
        <v>0</v>
      </c>
      <c r="AT151" s="38">
        <f t="shared" si="32"/>
        <v>0</v>
      </c>
      <c r="AU151" s="38">
        <f t="shared" si="30"/>
        <v>0</v>
      </c>
      <c r="AV151" s="38">
        <f t="shared" si="30"/>
        <v>0</v>
      </c>
      <c r="AW151" s="38">
        <f t="shared" si="30"/>
        <v>0</v>
      </c>
      <c r="AX151" s="38">
        <f t="shared" si="30"/>
        <v>0</v>
      </c>
      <c r="AY151" s="38">
        <f t="shared" si="30"/>
        <v>0</v>
      </c>
      <c r="AZ151" s="39">
        <f t="shared" si="36"/>
        <v>0</v>
      </c>
      <c r="BA151" s="38">
        <f t="shared" si="43"/>
        <v>9.8484135460703251E-4</v>
      </c>
      <c r="BB151" s="38">
        <f t="shared" si="43"/>
        <v>1.607990897136178E-3</v>
      </c>
      <c r="BC151" s="38">
        <f t="shared" si="43"/>
        <v>3.7563859240968664E-3</v>
      </c>
      <c r="BD151" s="38">
        <f t="shared" si="43"/>
        <v>-1.6400641929258154E-3</v>
      </c>
      <c r="BE151" s="38">
        <f t="shared" si="43"/>
        <v>-7.5444698777841646E-3</v>
      </c>
      <c r="BF151" s="38">
        <f t="shared" si="43"/>
        <v>-2.9110448708565481E-3</v>
      </c>
      <c r="BG151" s="38">
        <f t="shared" si="31"/>
        <v>1.1623775513319804E-2</v>
      </c>
      <c r="BH151" s="38">
        <f t="shared" si="31"/>
        <v>-4.4106795928687331E-3</v>
      </c>
      <c r="BI151" s="38">
        <f t="shared" si="31"/>
        <v>9.7867400416361203E-3</v>
      </c>
      <c r="BJ151" s="38">
        <f t="shared" si="31"/>
        <v>-1.2069916188795696E-2</v>
      </c>
      <c r="BK151" s="38">
        <f t="shared" si="31"/>
        <v>-4.4573260435193766E-3</v>
      </c>
      <c r="BL151" s="39">
        <f t="shared" si="37"/>
        <v>-5.2737670359543319E-3</v>
      </c>
      <c r="BM151" s="40">
        <f t="shared" si="38"/>
        <v>5.2737670359543319E-3</v>
      </c>
      <c r="BN151" s="41">
        <v>1.1200000000000001</v>
      </c>
      <c r="BO151" s="41"/>
      <c r="BP151" s="42">
        <f>(BN151-BN150)/BN150</f>
        <v>-0.54098360655737698</v>
      </c>
      <c r="BQ151" s="52">
        <f t="shared" si="39"/>
        <v>0.11161009729717535</v>
      </c>
      <c r="BR151" s="43">
        <v>1</v>
      </c>
      <c r="BS151" s="43">
        <v>2</v>
      </c>
      <c r="BT151" s="43">
        <v>100</v>
      </c>
      <c r="BU151" s="54">
        <f t="shared" si="40"/>
        <v>50</v>
      </c>
    </row>
    <row r="152" spans="1:73" x14ac:dyDescent="0.25">
      <c r="A152" s="44">
        <v>50</v>
      </c>
      <c r="B152" s="44" t="s">
        <v>136</v>
      </c>
      <c r="C152" s="44" t="s">
        <v>137</v>
      </c>
      <c r="D152" s="31">
        <v>2021</v>
      </c>
      <c r="E152" s="34">
        <v>103760016751</v>
      </c>
      <c r="F152" s="34">
        <v>5066678916</v>
      </c>
      <c r="G152" s="34">
        <v>0</v>
      </c>
      <c r="H152" s="34">
        <f t="shared" si="41"/>
        <v>5066678916</v>
      </c>
      <c r="I152" s="34">
        <v>108333153222</v>
      </c>
      <c r="J152" s="34">
        <v>2289344438542</v>
      </c>
      <c r="K152" s="35">
        <f t="shared" si="33"/>
        <v>-493542445</v>
      </c>
      <c r="L152" s="52">
        <f t="shared" si="34"/>
        <v>-2.1558243342112348E-4</v>
      </c>
      <c r="M152" s="35">
        <v>1927450179569</v>
      </c>
      <c r="N152" s="34">
        <v>2289344438542</v>
      </c>
      <c r="O152" s="52">
        <f t="shared" si="35"/>
        <v>0.84192231938524842</v>
      </c>
      <c r="P152" s="36">
        <v>44666</v>
      </c>
      <c r="Q152" s="37">
        <v>765</v>
      </c>
      <c r="R152" s="37">
        <v>740</v>
      </c>
      <c r="S152" s="37">
        <v>740</v>
      </c>
      <c r="T152" s="37">
        <v>745</v>
      </c>
      <c r="U152" s="37">
        <v>740</v>
      </c>
      <c r="V152" s="37">
        <v>730</v>
      </c>
      <c r="W152" s="37">
        <v>735</v>
      </c>
      <c r="X152" s="37">
        <v>750</v>
      </c>
      <c r="Y152" s="37">
        <v>745</v>
      </c>
      <c r="Z152" s="37">
        <v>740</v>
      </c>
      <c r="AA152" s="37">
        <v>755</v>
      </c>
      <c r="AB152" s="37">
        <v>735</v>
      </c>
      <c r="AC152" s="37">
        <v>7104.22</v>
      </c>
      <c r="AD152" s="37">
        <v>7127.37</v>
      </c>
      <c r="AE152" s="37">
        <v>7210.83</v>
      </c>
      <c r="AF152" s="37">
        <v>7203.79</v>
      </c>
      <c r="AG152" s="37">
        <v>7214.78</v>
      </c>
      <c r="AH152" s="37">
        <v>7262.78</v>
      </c>
      <c r="AI152" s="37">
        <v>7235.53</v>
      </c>
      <c r="AJ152" s="37">
        <v>7275.29</v>
      </c>
      <c r="AK152" s="37">
        <v>7199.23</v>
      </c>
      <c r="AL152" s="37">
        <v>7227.36</v>
      </c>
      <c r="AM152" s="37">
        <v>7276.19</v>
      </c>
      <c r="AN152" s="37">
        <v>7225.61</v>
      </c>
      <c r="AO152" s="38">
        <f t="shared" si="32"/>
        <v>-3.2679738562091505E-2</v>
      </c>
      <c r="AP152" s="38">
        <f t="shared" si="32"/>
        <v>0</v>
      </c>
      <c r="AQ152" s="38">
        <f t="shared" si="32"/>
        <v>6.7567567567567571E-3</v>
      </c>
      <c r="AR152" s="38">
        <f t="shared" si="32"/>
        <v>-6.7114093959731542E-3</v>
      </c>
      <c r="AS152" s="38">
        <f t="shared" si="32"/>
        <v>-1.3513513513513514E-2</v>
      </c>
      <c r="AT152" s="38">
        <f t="shared" si="32"/>
        <v>6.8493150684931503E-3</v>
      </c>
      <c r="AU152" s="38">
        <f t="shared" si="30"/>
        <v>-0.02</v>
      </c>
      <c r="AV152" s="38">
        <f t="shared" si="30"/>
        <v>6.7114093959731542E-3</v>
      </c>
      <c r="AW152" s="38">
        <f t="shared" si="30"/>
        <v>6.7567567567567571E-3</v>
      </c>
      <c r="AX152" s="38">
        <f t="shared" si="30"/>
        <v>-1.9867549668874173E-2</v>
      </c>
      <c r="AY152" s="38">
        <f t="shared" si="30"/>
        <v>2.7210884353741496E-2</v>
      </c>
      <c r="AZ152" s="39">
        <f t="shared" si="36"/>
        <v>-3.8487088808731029E-2</v>
      </c>
      <c r="BA152" s="38">
        <f t="shared" si="43"/>
        <v>3.2586265628034654E-3</v>
      </c>
      <c r="BB152" s="38">
        <f t="shared" si="43"/>
        <v>1.1709789164867271E-2</v>
      </c>
      <c r="BC152" s="38">
        <f t="shared" si="43"/>
        <v>-9.7630924595365075E-4</v>
      </c>
      <c r="BD152" s="38">
        <f t="shared" si="43"/>
        <v>1.5255858374549761E-3</v>
      </c>
      <c r="BE152" s="38">
        <f t="shared" si="43"/>
        <v>6.6530095165756959E-3</v>
      </c>
      <c r="BF152" s="38">
        <f t="shared" si="43"/>
        <v>-3.7520068073106992E-3</v>
      </c>
      <c r="BG152" s="38">
        <f t="shared" si="31"/>
        <v>-5.4650742444631376E-3</v>
      </c>
      <c r="BH152" s="38">
        <f t="shared" si="31"/>
        <v>1.0565018758950667E-2</v>
      </c>
      <c r="BI152" s="38">
        <f t="shared" si="31"/>
        <v>-3.8921542582630603E-3</v>
      </c>
      <c r="BJ152" s="38">
        <f t="shared" si="31"/>
        <v>-6.7109297585686923E-3</v>
      </c>
      <c r="BK152" s="38">
        <f t="shared" si="31"/>
        <v>7.000101029532445E-3</v>
      </c>
      <c r="BL152" s="39">
        <f t="shared" si="37"/>
        <v>1.9915656555625282E-2</v>
      </c>
      <c r="BM152" s="40">
        <f t="shared" si="38"/>
        <v>-5.8402745364356315E-2</v>
      </c>
      <c r="BN152" s="41">
        <v>6.27</v>
      </c>
      <c r="BO152" s="41">
        <v>-22.31</v>
      </c>
      <c r="BP152" s="42">
        <f>(BN152-BO152)/BO152</f>
        <v>-1.2810398924249216</v>
      </c>
      <c r="BQ152" s="52">
        <f t="shared" si="39"/>
        <v>9.6839876804716216E-2</v>
      </c>
      <c r="BR152" s="43">
        <v>1</v>
      </c>
      <c r="BS152" s="43">
        <v>2</v>
      </c>
      <c r="BT152" s="43">
        <v>100</v>
      </c>
      <c r="BU152" s="54">
        <f t="shared" si="40"/>
        <v>50</v>
      </c>
    </row>
    <row r="153" spans="1:73" x14ac:dyDescent="0.25">
      <c r="A153" s="44"/>
      <c r="B153" s="44"/>
      <c r="C153" s="44"/>
      <c r="D153" s="45">
        <v>2022</v>
      </c>
      <c r="E153" s="34">
        <v>233635817372</v>
      </c>
      <c r="F153" s="34">
        <v>6928903708</v>
      </c>
      <c r="G153" s="34">
        <v>0</v>
      </c>
      <c r="H153" s="34">
        <f t="shared" si="41"/>
        <v>6928903708</v>
      </c>
      <c r="I153" s="34">
        <v>213075287779</v>
      </c>
      <c r="J153" s="34">
        <v>2347517612881</v>
      </c>
      <c r="K153" s="35">
        <f t="shared" si="33"/>
        <v>-27489433301</v>
      </c>
      <c r="L153" s="52">
        <f t="shared" si="34"/>
        <v>-1.1710000875036455E-2</v>
      </c>
      <c r="M153" s="35">
        <v>918351509165</v>
      </c>
      <c r="N153" s="34">
        <v>2347517612881</v>
      </c>
      <c r="O153" s="52">
        <f t="shared" si="35"/>
        <v>0.39120111564911736</v>
      </c>
      <c r="P153" s="36">
        <v>45006</v>
      </c>
      <c r="Q153" s="37">
        <v>775</v>
      </c>
      <c r="R153" s="37">
        <v>725</v>
      </c>
      <c r="S153" s="37">
        <v>710</v>
      </c>
      <c r="T153" s="37">
        <v>685</v>
      </c>
      <c r="U153" s="37">
        <v>810</v>
      </c>
      <c r="V153" s="37">
        <v>815</v>
      </c>
      <c r="W153" s="37">
        <v>820</v>
      </c>
      <c r="X153" s="37">
        <v>790</v>
      </c>
      <c r="Y153" s="37">
        <v>735</v>
      </c>
      <c r="Z153" s="37">
        <v>730</v>
      </c>
      <c r="AA153" s="37">
        <v>730</v>
      </c>
      <c r="AB153" s="37">
        <v>725</v>
      </c>
      <c r="AC153" s="37">
        <v>6786.96</v>
      </c>
      <c r="AD153" s="37">
        <v>6641.81</v>
      </c>
      <c r="AE153" s="37">
        <v>6628.14</v>
      </c>
      <c r="AF153" s="37">
        <v>6565.73</v>
      </c>
      <c r="AG153" s="37">
        <v>6678.24</v>
      </c>
      <c r="AH153" s="37">
        <v>6612.49</v>
      </c>
      <c r="AI153" s="37">
        <v>6691.61</v>
      </c>
      <c r="AJ153" s="37">
        <v>6762.25</v>
      </c>
      <c r="AK153" s="37">
        <v>6708.93</v>
      </c>
      <c r="AL153" s="37">
        <v>6760.33</v>
      </c>
      <c r="AM153" s="37">
        <v>6839.44</v>
      </c>
      <c r="AN153" s="37">
        <v>6808.95</v>
      </c>
      <c r="AO153" s="38">
        <f t="shared" si="32"/>
        <v>-6.4516129032258063E-2</v>
      </c>
      <c r="AP153" s="38">
        <f t="shared" si="32"/>
        <v>-2.0689655172413793E-2</v>
      </c>
      <c r="AQ153" s="38">
        <f t="shared" si="32"/>
        <v>-3.5211267605633804E-2</v>
      </c>
      <c r="AR153" s="38">
        <f t="shared" si="32"/>
        <v>0.18248175182481752</v>
      </c>
      <c r="AS153" s="38">
        <f t="shared" si="32"/>
        <v>6.1728395061728392E-3</v>
      </c>
      <c r="AT153" s="38">
        <f t="shared" si="32"/>
        <v>6.1349693251533744E-3</v>
      </c>
      <c r="AU153" s="38">
        <f t="shared" si="30"/>
        <v>3.7974683544303799E-2</v>
      </c>
      <c r="AV153" s="38">
        <f t="shared" si="30"/>
        <v>7.4829931972789115E-2</v>
      </c>
      <c r="AW153" s="38">
        <f t="shared" si="30"/>
        <v>6.8493150684931503E-3</v>
      </c>
      <c r="AX153" s="38">
        <f t="shared" si="30"/>
        <v>0</v>
      </c>
      <c r="AY153" s="38">
        <f t="shared" si="30"/>
        <v>6.8965517241379309E-3</v>
      </c>
      <c r="AZ153" s="39">
        <f t="shared" si="36"/>
        <v>0.20092299115556206</v>
      </c>
      <c r="BA153" s="38">
        <f t="shared" si="43"/>
        <v>-2.1386600186239439E-2</v>
      </c>
      <c r="BB153" s="38">
        <f t="shared" si="43"/>
        <v>-2.0581739013913482E-3</v>
      </c>
      <c r="BC153" s="38">
        <f t="shared" si="43"/>
        <v>-9.4159145703018882E-3</v>
      </c>
      <c r="BD153" s="38">
        <f t="shared" si="43"/>
        <v>1.7135946802564257E-2</v>
      </c>
      <c r="BE153" s="38">
        <f t="shared" si="43"/>
        <v>-9.8454083710678257E-3</v>
      </c>
      <c r="BF153" s="38">
        <f t="shared" si="43"/>
        <v>1.1965235486178413E-2</v>
      </c>
      <c r="BG153" s="38">
        <f t="shared" si="31"/>
        <v>-1.0446227217272406E-2</v>
      </c>
      <c r="BH153" s="38">
        <f t="shared" si="31"/>
        <v>7.9476160878112767E-3</v>
      </c>
      <c r="BI153" s="38">
        <f t="shared" si="31"/>
        <v>-7.6031791347463268E-3</v>
      </c>
      <c r="BJ153" s="38">
        <f t="shared" si="31"/>
        <v>-1.1566736457955576E-2</v>
      </c>
      <c r="BK153" s="38">
        <f t="shared" si="31"/>
        <v>4.4779297835936208E-3</v>
      </c>
      <c r="BL153" s="39">
        <f t="shared" si="37"/>
        <v>-3.0795511678827242E-2</v>
      </c>
      <c r="BM153" s="40">
        <f t="shared" si="38"/>
        <v>0.2317185028343893</v>
      </c>
      <c r="BN153" s="41">
        <v>30</v>
      </c>
      <c r="BO153" s="41"/>
      <c r="BP153" s="42">
        <f>(BN153-BN152)/BN152</f>
        <v>3.7846889952153115</v>
      </c>
      <c r="BQ153" s="52">
        <f t="shared" si="39"/>
        <v>4.3878242847518789E-2</v>
      </c>
      <c r="BR153" s="43">
        <v>1</v>
      </c>
      <c r="BS153" s="43">
        <v>2</v>
      </c>
      <c r="BT153" s="43">
        <v>100</v>
      </c>
      <c r="BU153" s="54">
        <f t="shared" si="40"/>
        <v>50</v>
      </c>
    </row>
    <row r="154" spans="1:73" x14ac:dyDescent="0.25">
      <c r="A154" s="44"/>
      <c r="B154" s="44"/>
      <c r="C154" s="44"/>
      <c r="D154" s="46">
        <v>2023</v>
      </c>
      <c r="E154" s="34">
        <v>191936350429</v>
      </c>
      <c r="F154" s="34">
        <v>2235349409</v>
      </c>
      <c r="G154" s="34">
        <v>0</v>
      </c>
      <c r="H154" s="34">
        <f t="shared" si="41"/>
        <v>2235349409</v>
      </c>
      <c r="I154" s="34">
        <v>355175776509</v>
      </c>
      <c r="J154" s="34">
        <v>2591476467270</v>
      </c>
      <c r="K154" s="35">
        <f t="shared" si="33"/>
        <v>161004076671</v>
      </c>
      <c r="L154" s="52">
        <f t="shared" si="34"/>
        <v>6.2128319012138403E-2</v>
      </c>
      <c r="M154" s="35">
        <v>965401621500</v>
      </c>
      <c r="N154" s="34">
        <v>2591476467270</v>
      </c>
      <c r="O154" s="52">
        <f t="shared" si="35"/>
        <v>0.37252957288746125</v>
      </c>
      <c r="P154" s="36">
        <v>45372</v>
      </c>
      <c r="Q154" s="37">
        <v>408</v>
      </c>
      <c r="R154" s="37">
        <v>408</v>
      </c>
      <c r="S154" s="37">
        <v>408</v>
      </c>
      <c r="T154" s="37">
        <v>412</v>
      </c>
      <c r="U154" s="37">
        <v>414</v>
      </c>
      <c r="V154" s="37">
        <v>400</v>
      </c>
      <c r="W154" s="37">
        <v>412</v>
      </c>
      <c r="X154" s="37">
        <v>412</v>
      </c>
      <c r="Y154" s="37">
        <v>412</v>
      </c>
      <c r="Z154" s="37">
        <v>410</v>
      </c>
      <c r="AA154" s="37">
        <v>404</v>
      </c>
      <c r="AB154" s="37">
        <v>404</v>
      </c>
      <c r="AC154" s="37">
        <v>7421.21</v>
      </c>
      <c r="AD154" s="37">
        <v>7433.31</v>
      </c>
      <c r="AE154" s="37">
        <v>7328.05</v>
      </c>
      <c r="AF154" s="37">
        <v>7302.45</v>
      </c>
      <c r="AG154" s="37">
        <v>7336.75</v>
      </c>
      <c r="AH154" s="37">
        <v>7331.13</v>
      </c>
      <c r="AI154" s="37">
        <v>7338.35</v>
      </c>
      <c r="AJ154" s="37">
        <v>7350.15</v>
      </c>
      <c r="AK154" s="37">
        <v>7377.76</v>
      </c>
      <c r="AL154" s="37">
        <v>7365.66</v>
      </c>
      <c r="AM154" s="37">
        <v>7310.09</v>
      </c>
      <c r="AN154" s="37">
        <v>7288.81</v>
      </c>
      <c r="AO154" s="38">
        <f t="shared" si="32"/>
        <v>0</v>
      </c>
      <c r="AP154" s="38">
        <f t="shared" si="32"/>
        <v>0</v>
      </c>
      <c r="AQ154" s="38">
        <f t="shared" si="32"/>
        <v>9.8039215686274508E-3</v>
      </c>
      <c r="AR154" s="38">
        <f t="shared" si="32"/>
        <v>4.8543689320388345E-3</v>
      </c>
      <c r="AS154" s="38">
        <f t="shared" si="32"/>
        <v>-3.3816425120772944E-2</v>
      </c>
      <c r="AT154" s="38">
        <f t="shared" si="32"/>
        <v>0.03</v>
      </c>
      <c r="AU154" s="38">
        <f t="shared" si="30"/>
        <v>0</v>
      </c>
      <c r="AV154" s="38">
        <f t="shared" si="30"/>
        <v>0</v>
      </c>
      <c r="AW154" s="38">
        <f t="shared" si="30"/>
        <v>4.8780487804878049E-3</v>
      </c>
      <c r="AX154" s="38">
        <f t="shared" si="30"/>
        <v>1.4851485148514851E-2</v>
      </c>
      <c r="AY154" s="38">
        <f t="shared" si="30"/>
        <v>0</v>
      </c>
      <c r="AZ154" s="39">
        <f t="shared" si="36"/>
        <v>3.0571399308895995E-2</v>
      </c>
      <c r="BA154" s="38">
        <f t="shared" si="43"/>
        <v>1.6304618788580789E-3</v>
      </c>
      <c r="BB154" s="38">
        <f t="shared" si="43"/>
        <v>-1.4160582566851135E-2</v>
      </c>
      <c r="BC154" s="38">
        <f t="shared" si="43"/>
        <v>-3.4934259455107926E-3</v>
      </c>
      <c r="BD154" s="38">
        <f t="shared" si="43"/>
        <v>4.6970537285431855E-3</v>
      </c>
      <c r="BE154" s="38">
        <f t="shared" si="43"/>
        <v>-7.6600674685656331E-4</v>
      </c>
      <c r="BF154" s="38">
        <f t="shared" si="43"/>
        <v>9.8484135460703251E-4</v>
      </c>
      <c r="BG154" s="38">
        <f t="shared" si="31"/>
        <v>-1.6054094134132328E-3</v>
      </c>
      <c r="BH154" s="38">
        <f t="shared" si="31"/>
        <v>-3.7423282947670541E-3</v>
      </c>
      <c r="BI154" s="38">
        <f t="shared" si="31"/>
        <v>1.6427584221916792E-3</v>
      </c>
      <c r="BJ154" s="38">
        <f t="shared" si="31"/>
        <v>7.6018215917997871E-3</v>
      </c>
      <c r="BK154" s="38">
        <f t="shared" si="31"/>
        <v>2.9195437938428557E-3</v>
      </c>
      <c r="BL154" s="39">
        <f t="shared" si="37"/>
        <v>-4.2912721975561629E-3</v>
      </c>
      <c r="BM154" s="40">
        <f t="shared" si="38"/>
        <v>3.4862671506452156E-2</v>
      </c>
      <c r="BN154" s="41">
        <v>18.829999999999998</v>
      </c>
      <c r="BO154" s="41"/>
      <c r="BP154" s="42">
        <f>(BN154-BN153)/BN153</f>
        <v>-0.3723333333333334</v>
      </c>
      <c r="BQ154" s="52">
        <f t="shared" si="39"/>
        <v>8.2695600251247559E-2</v>
      </c>
      <c r="BR154" s="43">
        <v>1</v>
      </c>
      <c r="BS154" s="43">
        <v>2</v>
      </c>
      <c r="BT154" s="43">
        <v>100</v>
      </c>
      <c r="BU154" s="54">
        <f t="shared" si="40"/>
        <v>50</v>
      </c>
    </row>
    <row r="155" spans="1:73" x14ac:dyDescent="0.25">
      <c r="A155" s="44">
        <v>51</v>
      </c>
      <c r="B155" s="44" t="s">
        <v>138</v>
      </c>
      <c r="C155" s="44" t="s">
        <v>139</v>
      </c>
      <c r="D155" s="31">
        <v>2021</v>
      </c>
      <c r="E155" s="34">
        <v>288337085637</v>
      </c>
      <c r="F155" s="34">
        <v>14569734957</v>
      </c>
      <c r="G155" s="34">
        <v>0</v>
      </c>
      <c r="H155" s="34">
        <f t="shared" si="41"/>
        <v>14569734957</v>
      </c>
      <c r="I155" s="34">
        <v>222610351770</v>
      </c>
      <c r="J155" s="34">
        <v>1498624511203</v>
      </c>
      <c r="K155" s="35">
        <f t="shared" si="33"/>
        <v>-80296468824</v>
      </c>
      <c r="L155" s="52">
        <f t="shared" si="34"/>
        <v>-5.3580111778328735E-2</v>
      </c>
      <c r="M155" s="35">
        <v>863528523500</v>
      </c>
      <c r="N155" s="34">
        <v>1498624511203</v>
      </c>
      <c r="O155" s="52">
        <f t="shared" si="35"/>
        <v>0.57621406632860583</v>
      </c>
      <c r="P155" s="36">
        <v>44658</v>
      </c>
      <c r="Q155" s="37">
        <v>1495</v>
      </c>
      <c r="R155" s="37">
        <v>1485</v>
      </c>
      <c r="S155" s="37">
        <v>1495</v>
      </c>
      <c r="T155" s="37">
        <v>1530</v>
      </c>
      <c r="U155" s="37">
        <v>1530</v>
      </c>
      <c r="V155" s="37">
        <v>1525</v>
      </c>
      <c r="W155" s="37">
        <v>1525</v>
      </c>
      <c r="X155" s="37">
        <v>1595</v>
      </c>
      <c r="Y155" s="37">
        <v>1570</v>
      </c>
      <c r="Z155" s="37">
        <v>1565</v>
      </c>
      <c r="AA155" s="37">
        <v>1555</v>
      </c>
      <c r="AB155" s="37">
        <v>1555</v>
      </c>
      <c r="AC155" s="37">
        <v>7053.19</v>
      </c>
      <c r="AD155" s="37">
        <v>7071.44</v>
      </c>
      <c r="AE155" s="37">
        <v>7078.76</v>
      </c>
      <c r="AF155" s="37">
        <v>7116.22</v>
      </c>
      <c r="AG155" s="37">
        <v>7148.3</v>
      </c>
      <c r="AH155" s="37">
        <v>7104.22</v>
      </c>
      <c r="AI155" s="37">
        <v>7127.37</v>
      </c>
      <c r="AJ155" s="37">
        <v>7210.83</v>
      </c>
      <c r="AK155" s="37">
        <v>7203.79</v>
      </c>
      <c r="AL155" s="37">
        <v>7214.78</v>
      </c>
      <c r="AM155" s="37">
        <v>7262.78</v>
      </c>
      <c r="AN155" s="37">
        <v>7235.53</v>
      </c>
      <c r="AO155" s="38">
        <f t="shared" si="32"/>
        <v>-6.688963210702341E-3</v>
      </c>
      <c r="AP155" s="38">
        <f t="shared" si="32"/>
        <v>6.7340067340067337E-3</v>
      </c>
      <c r="AQ155" s="38">
        <f t="shared" si="32"/>
        <v>2.3411371237458192E-2</v>
      </c>
      <c r="AR155" s="38">
        <f t="shared" si="32"/>
        <v>0</v>
      </c>
      <c r="AS155" s="38">
        <f t="shared" si="32"/>
        <v>-3.2679738562091504E-3</v>
      </c>
      <c r="AT155" s="38">
        <f t="shared" si="32"/>
        <v>0</v>
      </c>
      <c r="AU155" s="38">
        <f t="shared" si="30"/>
        <v>-4.3887147335423198E-2</v>
      </c>
      <c r="AV155" s="38">
        <f t="shared" si="30"/>
        <v>1.5923566878980892E-2</v>
      </c>
      <c r="AW155" s="38">
        <f t="shared" si="30"/>
        <v>3.1948881789137379E-3</v>
      </c>
      <c r="AX155" s="38">
        <f t="shared" si="30"/>
        <v>6.4308681672025723E-3</v>
      </c>
      <c r="AY155" s="38">
        <f t="shared" si="30"/>
        <v>0</v>
      </c>
      <c r="AZ155" s="39">
        <f t="shared" si="36"/>
        <v>1.8506167942274419E-3</v>
      </c>
      <c r="BA155" s="38">
        <f t="shared" si="43"/>
        <v>2.5874816926809005E-3</v>
      </c>
      <c r="BB155" s="38">
        <f t="shared" si="43"/>
        <v>1.0351498421821608E-3</v>
      </c>
      <c r="BC155" s="38">
        <f t="shared" si="43"/>
        <v>5.291887279693059E-3</v>
      </c>
      <c r="BD155" s="38">
        <f t="shared" si="43"/>
        <v>4.5080112756491408E-3</v>
      </c>
      <c r="BE155" s="38">
        <f t="shared" si="43"/>
        <v>-6.16650112614187E-3</v>
      </c>
      <c r="BF155" s="38">
        <f t="shared" si="43"/>
        <v>3.2586265628034654E-3</v>
      </c>
      <c r="BG155" s="38">
        <f t="shared" si="31"/>
        <v>-1.1574257055013089E-2</v>
      </c>
      <c r="BH155" s="38">
        <f t="shared" si="31"/>
        <v>9.7726335720502177E-4</v>
      </c>
      <c r="BI155" s="38">
        <f t="shared" si="31"/>
        <v>-1.5232619705659468E-3</v>
      </c>
      <c r="BJ155" s="38">
        <f t="shared" si="31"/>
        <v>-6.6090395137949932E-3</v>
      </c>
      <c r="BK155" s="38">
        <f t="shared" si="31"/>
        <v>3.7661373803992244E-3</v>
      </c>
      <c r="BL155" s="39">
        <f t="shared" si="37"/>
        <v>-4.448502274902926E-3</v>
      </c>
      <c r="BM155" s="40">
        <f t="shared" si="38"/>
        <v>6.2991190691303678E-3</v>
      </c>
      <c r="BN155" s="41">
        <v>240</v>
      </c>
      <c r="BO155" s="41">
        <v>120</v>
      </c>
      <c r="BP155" s="42">
        <f>(BN155-BO155)/BO155</f>
        <v>1</v>
      </c>
      <c r="BQ155" s="52">
        <f t="shared" si="39"/>
        <v>-5.9353880930869636E-2</v>
      </c>
      <c r="BR155" s="43">
        <v>1</v>
      </c>
      <c r="BS155" s="43">
        <v>3</v>
      </c>
      <c r="BT155" s="43">
        <v>100</v>
      </c>
      <c r="BU155" s="54">
        <f t="shared" si="40"/>
        <v>33.333333333333329</v>
      </c>
    </row>
    <row r="156" spans="1:73" x14ac:dyDescent="0.25">
      <c r="A156" s="44"/>
      <c r="B156" s="44"/>
      <c r="C156" s="44"/>
      <c r="D156" s="45">
        <v>2022</v>
      </c>
      <c r="E156" s="34">
        <v>316681537727</v>
      </c>
      <c r="F156" s="34">
        <v>14411598109</v>
      </c>
      <c r="G156" s="34">
        <v>0</v>
      </c>
      <c r="H156" s="34">
        <f t="shared" si="41"/>
        <v>14411598109</v>
      </c>
      <c r="I156" s="34">
        <v>200449718392</v>
      </c>
      <c r="J156" s="34">
        <v>1550623971085</v>
      </c>
      <c r="K156" s="35">
        <f t="shared" si="33"/>
        <v>-130643417444</v>
      </c>
      <c r="L156" s="52">
        <f t="shared" si="34"/>
        <v>-8.4252159053485029E-2</v>
      </c>
      <c r="M156" s="35">
        <v>842074572429</v>
      </c>
      <c r="N156" s="34">
        <v>1550623971085</v>
      </c>
      <c r="O156" s="52">
        <f t="shared" si="35"/>
        <v>0.54305530427198612</v>
      </c>
      <c r="P156" s="36">
        <v>45014</v>
      </c>
      <c r="Q156" s="37">
        <v>1295</v>
      </c>
      <c r="R156" s="37">
        <v>1295</v>
      </c>
      <c r="S156" s="37">
        <v>1280</v>
      </c>
      <c r="T156" s="37">
        <v>1315</v>
      </c>
      <c r="U156" s="37">
        <v>1300</v>
      </c>
      <c r="V156" s="37">
        <v>1300</v>
      </c>
      <c r="W156" s="37">
        <v>1255</v>
      </c>
      <c r="X156" s="37">
        <v>1330</v>
      </c>
      <c r="Y156" s="37">
        <v>1320</v>
      </c>
      <c r="Z156" s="37">
        <v>1315</v>
      </c>
      <c r="AA156" s="37">
        <v>1315</v>
      </c>
      <c r="AB156" s="37">
        <v>1315</v>
      </c>
      <c r="AC156" s="37">
        <v>6678.24</v>
      </c>
      <c r="AD156" s="37">
        <v>6612.49</v>
      </c>
      <c r="AE156" s="37">
        <v>6691.61</v>
      </c>
      <c r="AF156" s="37">
        <v>6762.25</v>
      </c>
      <c r="AG156" s="37">
        <v>6708.93</v>
      </c>
      <c r="AH156" s="37">
        <v>6760.33</v>
      </c>
      <c r="AI156" s="37">
        <v>6839.44</v>
      </c>
      <c r="AJ156" s="37">
        <v>6808.95</v>
      </c>
      <c r="AK156" s="37">
        <v>6805.28</v>
      </c>
      <c r="AL156" s="37">
        <v>6827.17</v>
      </c>
      <c r="AM156" s="37">
        <v>6833.18</v>
      </c>
      <c r="AN156" s="37">
        <v>6819.67</v>
      </c>
      <c r="AO156" s="38">
        <f t="shared" si="32"/>
        <v>0</v>
      </c>
      <c r="AP156" s="38">
        <f t="shared" si="32"/>
        <v>-1.1583011583011582E-2</v>
      </c>
      <c r="AQ156" s="38">
        <f t="shared" si="32"/>
        <v>2.734375E-2</v>
      </c>
      <c r="AR156" s="38">
        <f t="shared" si="32"/>
        <v>-1.1406844106463879E-2</v>
      </c>
      <c r="AS156" s="38">
        <f t="shared" si="32"/>
        <v>0</v>
      </c>
      <c r="AT156" s="38">
        <f t="shared" si="32"/>
        <v>-3.4615384615384617E-2</v>
      </c>
      <c r="AU156" s="38">
        <f t="shared" si="30"/>
        <v>-5.6390977443609019E-2</v>
      </c>
      <c r="AV156" s="38">
        <f t="shared" si="30"/>
        <v>7.575757575757576E-3</v>
      </c>
      <c r="AW156" s="38">
        <f t="shared" si="30"/>
        <v>3.8022813688212928E-3</v>
      </c>
      <c r="AX156" s="38">
        <f t="shared" si="30"/>
        <v>0</v>
      </c>
      <c r="AY156" s="38">
        <f t="shared" si="30"/>
        <v>0</v>
      </c>
      <c r="AZ156" s="39">
        <f t="shared" si="36"/>
        <v>-7.5274428803890236E-2</v>
      </c>
      <c r="BA156" s="38">
        <f t="shared" si="43"/>
        <v>-9.8454083710678257E-3</v>
      </c>
      <c r="BB156" s="38">
        <f t="shared" si="43"/>
        <v>1.1965235486178413E-2</v>
      </c>
      <c r="BC156" s="38">
        <f t="shared" si="43"/>
        <v>1.0556502844606953E-2</v>
      </c>
      <c r="BD156" s="38">
        <f t="shared" si="43"/>
        <v>-7.8849495360271676E-3</v>
      </c>
      <c r="BE156" s="38">
        <f t="shared" si="43"/>
        <v>7.6614303622186599E-3</v>
      </c>
      <c r="BF156" s="38">
        <f t="shared" si="43"/>
        <v>1.1702091465949098E-2</v>
      </c>
      <c r="BG156" s="38">
        <f t="shared" si="31"/>
        <v>4.4779297835936208E-3</v>
      </c>
      <c r="BH156" s="38">
        <f t="shared" si="31"/>
        <v>5.3928714174877055E-4</v>
      </c>
      <c r="BI156" s="38">
        <f t="shared" si="31"/>
        <v>-3.206306566263961E-3</v>
      </c>
      <c r="BJ156" s="38">
        <f t="shared" si="31"/>
        <v>-8.7953193096043398E-4</v>
      </c>
      <c r="BK156" s="38">
        <f t="shared" si="31"/>
        <v>1.9810342729193963E-3</v>
      </c>
      <c r="BL156" s="39">
        <f t="shared" si="37"/>
        <v>2.7067314952895521E-2</v>
      </c>
      <c r="BM156" s="40">
        <f t="shared" si="38"/>
        <v>-0.10234174375678576</v>
      </c>
      <c r="BN156" s="41">
        <v>222</v>
      </c>
      <c r="BO156" s="41"/>
      <c r="BP156" s="42">
        <f>(BN156-BN155)/BN155</f>
        <v>-7.4999999999999997E-2</v>
      </c>
      <c r="BQ156" s="52">
        <f t="shared" si="39"/>
        <v>2.2399299167571436</v>
      </c>
      <c r="BR156" s="43">
        <v>1</v>
      </c>
      <c r="BS156" s="43">
        <v>3</v>
      </c>
      <c r="BT156" s="43">
        <v>100</v>
      </c>
      <c r="BU156" s="54">
        <f t="shared" si="40"/>
        <v>33.333333333333329</v>
      </c>
    </row>
    <row r="157" spans="1:73" x14ac:dyDescent="0.25">
      <c r="A157" s="44"/>
      <c r="B157" s="44"/>
      <c r="C157" s="44"/>
      <c r="D157" s="46">
        <v>2023</v>
      </c>
      <c r="E157" s="34">
        <v>291012608806</v>
      </c>
      <c r="F157" s="34">
        <v>14431344079</v>
      </c>
      <c r="G157" s="34">
        <v>0</v>
      </c>
      <c r="H157" s="34">
        <f t="shared" si="41"/>
        <v>14431344079</v>
      </c>
      <c r="I157" s="34">
        <v>363824641782</v>
      </c>
      <c r="J157" s="34">
        <v>1489149097101</v>
      </c>
      <c r="K157" s="35">
        <f t="shared" si="33"/>
        <v>58380688897</v>
      </c>
      <c r="L157" s="52">
        <f t="shared" si="34"/>
        <v>3.9204058888832938E-2</v>
      </c>
      <c r="M157" s="35">
        <v>692307357059</v>
      </c>
      <c r="N157" s="34">
        <v>1489149097101</v>
      </c>
      <c r="O157" s="52">
        <f t="shared" si="35"/>
        <v>0.46490130397738472</v>
      </c>
      <c r="P157" s="36">
        <v>45378</v>
      </c>
      <c r="Q157" s="37">
        <v>1400</v>
      </c>
      <c r="R157" s="37">
        <v>1410</v>
      </c>
      <c r="S157" s="37">
        <v>1460</v>
      </c>
      <c r="T157" s="37">
        <v>1450</v>
      </c>
      <c r="U157" s="37">
        <v>1475</v>
      </c>
      <c r="V157" s="37">
        <v>1510</v>
      </c>
      <c r="W157" s="37">
        <v>1555</v>
      </c>
      <c r="X157" s="37">
        <v>1500</v>
      </c>
      <c r="Y157" s="37">
        <v>1450</v>
      </c>
      <c r="Z157" s="37">
        <v>1445</v>
      </c>
      <c r="AA157" s="37">
        <v>1445</v>
      </c>
      <c r="AB157" s="37">
        <v>1450</v>
      </c>
      <c r="AC157" s="37">
        <v>7336.75</v>
      </c>
      <c r="AD157" s="37">
        <v>7331.13</v>
      </c>
      <c r="AE157" s="37">
        <v>7338.35</v>
      </c>
      <c r="AF157" s="37">
        <v>7350.15</v>
      </c>
      <c r="AG157" s="37">
        <v>7377.76</v>
      </c>
      <c r="AH157" s="37">
        <v>7365.66</v>
      </c>
      <c r="AI157" s="37">
        <v>7310.09</v>
      </c>
      <c r="AJ157" s="37">
        <v>7288.81</v>
      </c>
      <c r="AK157" s="37">
        <v>7205.06</v>
      </c>
      <c r="AL157" s="37">
        <v>7236.98</v>
      </c>
      <c r="AM157" s="37">
        <v>7166.84</v>
      </c>
      <c r="AN157" s="37">
        <v>7254.4</v>
      </c>
      <c r="AO157" s="38">
        <f t="shared" si="32"/>
        <v>7.1428571428571426E-3</v>
      </c>
      <c r="AP157" s="38">
        <f t="shared" si="32"/>
        <v>3.5460992907801421E-2</v>
      </c>
      <c r="AQ157" s="38">
        <f t="shared" si="32"/>
        <v>-6.8493150684931503E-3</v>
      </c>
      <c r="AR157" s="38">
        <f t="shared" si="32"/>
        <v>1.7241379310344827E-2</v>
      </c>
      <c r="AS157" s="38">
        <f t="shared" si="32"/>
        <v>2.3728813559322035E-2</v>
      </c>
      <c r="AT157" s="38">
        <f t="shared" si="32"/>
        <v>2.9801324503311258E-2</v>
      </c>
      <c r="AU157" s="38">
        <f t="shared" si="30"/>
        <v>3.6666666666666667E-2</v>
      </c>
      <c r="AV157" s="38">
        <f t="shared" si="30"/>
        <v>3.4482758620689655E-2</v>
      </c>
      <c r="AW157" s="38">
        <f t="shared" si="30"/>
        <v>3.4602076124567475E-3</v>
      </c>
      <c r="AX157" s="38">
        <f t="shared" si="30"/>
        <v>0</v>
      </c>
      <c r="AY157" s="38">
        <f t="shared" si="30"/>
        <v>-3.4482758620689655E-3</v>
      </c>
      <c r="AZ157" s="39">
        <f t="shared" si="36"/>
        <v>0.17768740939288763</v>
      </c>
      <c r="BA157" s="38">
        <f t="shared" si="43"/>
        <v>-7.6600674685656331E-4</v>
      </c>
      <c r="BB157" s="38">
        <f t="shared" si="43"/>
        <v>9.8484135460703251E-4</v>
      </c>
      <c r="BC157" s="38">
        <f t="shared" si="43"/>
        <v>1.607990897136178E-3</v>
      </c>
      <c r="BD157" s="38">
        <f t="shared" si="43"/>
        <v>3.7563859240968664E-3</v>
      </c>
      <c r="BE157" s="38">
        <f t="shared" si="43"/>
        <v>-1.6400641929258154E-3</v>
      </c>
      <c r="BF157" s="38">
        <f t="shared" si="43"/>
        <v>-7.5444698777841646E-3</v>
      </c>
      <c r="BG157" s="38">
        <f t="shared" si="31"/>
        <v>2.9195437938428557E-3</v>
      </c>
      <c r="BH157" s="38">
        <f t="shared" si="31"/>
        <v>1.1623775513319804E-2</v>
      </c>
      <c r="BI157" s="38">
        <f t="shared" si="31"/>
        <v>-4.4106795928687331E-3</v>
      </c>
      <c r="BJ157" s="38">
        <f t="shared" si="31"/>
        <v>9.7867400416361203E-3</v>
      </c>
      <c r="BK157" s="38">
        <f t="shared" si="31"/>
        <v>-1.2069916188795696E-2</v>
      </c>
      <c r="BL157" s="39">
        <f t="shared" si="37"/>
        <v>4.2481409254078849E-3</v>
      </c>
      <c r="BM157" s="40">
        <f t="shared" si="38"/>
        <v>0.17343926846747976</v>
      </c>
      <c r="BN157" s="41">
        <v>245</v>
      </c>
      <c r="BO157" s="41"/>
      <c r="BP157" s="42">
        <f>(BN157-BN156)/BN156</f>
        <v>0.1036036036036036</v>
      </c>
      <c r="BQ157" s="52">
        <f t="shared" si="39"/>
        <v>1.0403718086861089</v>
      </c>
      <c r="BR157" s="43">
        <v>1</v>
      </c>
      <c r="BS157" s="43">
        <v>3</v>
      </c>
      <c r="BT157" s="43">
        <v>100</v>
      </c>
      <c r="BU157" s="54">
        <f t="shared" si="40"/>
        <v>33.333333333333329</v>
      </c>
    </row>
    <row r="158" spans="1:73" x14ac:dyDescent="0.25">
      <c r="A158" s="44">
        <v>52</v>
      </c>
      <c r="B158" s="44" t="s">
        <v>140</v>
      </c>
      <c r="C158" s="44" t="s">
        <v>141</v>
      </c>
      <c r="D158" s="31">
        <v>2021</v>
      </c>
      <c r="E158" s="34">
        <v>36789759036</v>
      </c>
      <c r="F158" s="34">
        <v>1876365848</v>
      </c>
      <c r="G158" s="34">
        <v>0</v>
      </c>
      <c r="H158" s="34">
        <f t="shared" si="41"/>
        <v>1876365848</v>
      </c>
      <c r="I158" s="34">
        <v>22914559957</v>
      </c>
      <c r="J158" s="34">
        <v>189319292312</v>
      </c>
      <c r="K158" s="35">
        <f t="shared" si="33"/>
        <v>-15751564927</v>
      </c>
      <c r="L158" s="52">
        <f t="shared" si="34"/>
        <v>-8.3201055395037457E-2</v>
      </c>
      <c r="M158" s="35">
        <v>36707420737</v>
      </c>
      <c r="N158" s="34">
        <v>189319292312</v>
      </c>
      <c r="O158" s="52">
        <f t="shared" si="35"/>
        <v>0.19389160126642466</v>
      </c>
      <c r="P158" s="36">
        <v>44657</v>
      </c>
      <c r="Q158" s="37">
        <v>420</v>
      </c>
      <c r="R158" s="37">
        <v>426</v>
      </c>
      <c r="S158" s="37">
        <v>428</v>
      </c>
      <c r="T158" s="37">
        <v>424</v>
      </c>
      <c r="U158" s="37">
        <v>418</v>
      </c>
      <c r="V158" s="37">
        <v>422</v>
      </c>
      <c r="W158" s="37">
        <v>422</v>
      </c>
      <c r="X158" s="37">
        <v>414</v>
      </c>
      <c r="Y158" s="37">
        <v>420</v>
      </c>
      <c r="Z158" s="37">
        <v>422</v>
      </c>
      <c r="AA158" s="37">
        <v>420</v>
      </c>
      <c r="AB158" s="37">
        <v>422</v>
      </c>
      <c r="AC158" s="37">
        <v>7011.69</v>
      </c>
      <c r="AD158" s="37">
        <v>7053.19</v>
      </c>
      <c r="AE158" s="37">
        <v>7071.44</v>
      </c>
      <c r="AF158" s="37">
        <v>7078.76</v>
      </c>
      <c r="AG158" s="37">
        <v>7116.22</v>
      </c>
      <c r="AH158" s="37">
        <v>7148.3</v>
      </c>
      <c r="AI158" s="37">
        <v>7104.22</v>
      </c>
      <c r="AJ158" s="37">
        <v>7127.37</v>
      </c>
      <c r="AK158" s="37">
        <v>7210.83</v>
      </c>
      <c r="AL158" s="37">
        <v>7203.79</v>
      </c>
      <c r="AM158" s="37">
        <v>7214.78</v>
      </c>
      <c r="AN158" s="37">
        <v>7262.78</v>
      </c>
      <c r="AO158" s="38">
        <f t="shared" si="32"/>
        <v>1.4285714285714285E-2</v>
      </c>
      <c r="AP158" s="38">
        <f t="shared" si="32"/>
        <v>4.6948356807511738E-3</v>
      </c>
      <c r="AQ158" s="38">
        <f t="shared" si="32"/>
        <v>-9.3457943925233638E-3</v>
      </c>
      <c r="AR158" s="38">
        <f t="shared" si="32"/>
        <v>-1.4150943396226415E-2</v>
      </c>
      <c r="AS158" s="38">
        <f t="shared" si="32"/>
        <v>9.5693779904306216E-3</v>
      </c>
      <c r="AT158" s="38">
        <f t="shared" si="32"/>
        <v>0</v>
      </c>
      <c r="AU158" s="38">
        <f t="shared" si="30"/>
        <v>1.932367149758454E-2</v>
      </c>
      <c r="AV158" s="38">
        <f t="shared" si="30"/>
        <v>-1.4285714285714285E-2</v>
      </c>
      <c r="AW158" s="38">
        <f t="shared" si="30"/>
        <v>-4.7393364928909956E-3</v>
      </c>
      <c r="AX158" s="38">
        <f t="shared" si="30"/>
        <v>4.7619047619047623E-3</v>
      </c>
      <c r="AY158" s="38">
        <f t="shared" si="30"/>
        <v>-4.7393364928909956E-3</v>
      </c>
      <c r="AZ158" s="39">
        <f t="shared" si="36"/>
        <v>5.3743791561393275E-3</v>
      </c>
      <c r="BA158" s="38">
        <f t="shared" si="43"/>
        <v>5.918687220912505E-3</v>
      </c>
      <c r="BB158" s="38">
        <f t="shared" si="43"/>
        <v>2.5874816926809005E-3</v>
      </c>
      <c r="BC158" s="38">
        <f t="shared" si="43"/>
        <v>1.0351498421821608E-3</v>
      </c>
      <c r="BD158" s="38">
        <f t="shared" si="43"/>
        <v>5.291887279693059E-3</v>
      </c>
      <c r="BE158" s="38">
        <f t="shared" si="43"/>
        <v>4.5080112756491408E-3</v>
      </c>
      <c r="BF158" s="38">
        <f t="shared" si="43"/>
        <v>-6.16650112614187E-3</v>
      </c>
      <c r="BG158" s="38">
        <f t="shared" si="31"/>
        <v>-3.248042405543649E-3</v>
      </c>
      <c r="BH158" s="38">
        <f t="shared" si="31"/>
        <v>-1.1574257055013089E-2</v>
      </c>
      <c r="BI158" s="38">
        <f t="shared" si="31"/>
        <v>9.7726335720502177E-4</v>
      </c>
      <c r="BJ158" s="38">
        <f t="shared" si="31"/>
        <v>-1.5232619705659468E-3</v>
      </c>
      <c r="BK158" s="38">
        <f t="shared" si="31"/>
        <v>-6.6090395137949932E-3</v>
      </c>
      <c r="BL158" s="39">
        <f t="shared" si="37"/>
        <v>-8.8026214027367572E-3</v>
      </c>
      <c r="BM158" s="40">
        <f t="shared" si="38"/>
        <v>1.4177000558876085E-2</v>
      </c>
      <c r="BN158" s="41">
        <v>42</v>
      </c>
      <c r="BO158" s="41">
        <v>24</v>
      </c>
      <c r="BP158" s="42">
        <f>(BN158-BO158)/BO158</f>
        <v>0.75</v>
      </c>
      <c r="BQ158" s="52">
        <f t="shared" si="39"/>
        <v>-6.8634665921498555E-2</v>
      </c>
      <c r="BR158" s="43">
        <v>1</v>
      </c>
      <c r="BS158" s="43">
        <v>2</v>
      </c>
      <c r="BT158" s="43">
        <v>100</v>
      </c>
      <c r="BU158" s="54">
        <f t="shared" si="40"/>
        <v>50</v>
      </c>
    </row>
    <row r="159" spans="1:73" x14ac:dyDescent="0.25">
      <c r="A159" s="44"/>
      <c r="B159" s="44"/>
      <c r="C159" s="44"/>
      <c r="D159" s="45">
        <v>2022</v>
      </c>
      <c r="E159" s="34">
        <v>61609583545</v>
      </c>
      <c r="F159" s="34">
        <v>2336210961</v>
      </c>
      <c r="G159" s="34">
        <v>0</v>
      </c>
      <c r="H159" s="34">
        <f t="shared" si="41"/>
        <v>2336210961</v>
      </c>
      <c r="I159" s="34">
        <v>20187825058</v>
      </c>
      <c r="J159" s="34">
        <v>233321416964</v>
      </c>
      <c r="K159" s="35">
        <f t="shared" si="33"/>
        <v>-43757969448</v>
      </c>
      <c r="L159" s="52">
        <f t="shared" si="34"/>
        <v>-0.18754373266450536</v>
      </c>
      <c r="M159" s="35">
        <v>48246892240</v>
      </c>
      <c r="N159" s="34">
        <v>233321416964</v>
      </c>
      <c r="O159" s="52">
        <f t="shared" si="35"/>
        <v>0.20678295575173961</v>
      </c>
      <c r="P159" s="36">
        <v>45015</v>
      </c>
      <c r="Q159" s="37">
        <v>640</v>
      </c>
      <c r="R159" s="37">
        <v>620</v>
      </c>
      <c r="S159" s="37">
        <v>670</v>
      </c>
      <c r="T159" s="37">
        <v>655</v>
      </c>
      <c r="U159" s="37">
        <v>655</v>
      </c>
      <c r="V159" s="37">
        <v>660</v>
      </c>
      <c r="W159" s="37">
        <v>670</v>
      </c>
      <c r="X159" s="37">
        <v>675</v>
      </c>
      <c r="Y159" s="37">
        <v>650</v>
      </c>
      <c r="Z159" s="37">
        <v>640</v>
      </c>
      <c r="AA159" s="37">
        <v>640</v>
      </c>
      <c r="AB159" s="37">
        <v>605</v>
      </c>
      <c r="AC159" s="37">
        <v>6612.49</v>
      </c>
      <c r="AD159" s="37">
        <v>6691.61</v>
      </c>
      <c r="AE159" s="37">
        <v>6762.25</v>
      </c>
      <c r="AF159" s="37">
        <v>6708.93</v>
      </c>
      <c r="AG159" s="37">
        <v>6760.33</v>
      </c>
      <c r="AH159" s="37">
        <v>6839.44</v>
      </c>
      <c r="AI159" s="37">
        <v>6808.95</v>
      </c>
      <c r="AJ159" s="37">
        <v>6805.28</v>
      </c>
      <c r="AK159" s="37">
        <v>6827.17</v>
      </c>
      <c r="AL159" s="37">
        <v>6833.18</v>
      </c>
      <c r="AM159" s="37">
        <v>6819.67</v>
      </c>
      <c r="AN159" s="37">
        <v>6792.77</v>
      </c>
      <c r="AO159" s="38">
        <f t="shared" si="32"/>
        <v>-3.125E-2</v>
      </c>
      <c r="AP159" s="38">
        <f t="shared" si="32"/>
        <v>8.0645161290322578E-2</v>
      </c>
      <c r="AQ159" s="38">
        <f t="shared" si="32"/>
        <v>-2.2388059701492536E-2</v>
      </c>
      <c r="AR159" s="38">
        <f t="shared" si="32"/>
        <v>0</v>
      </c>
      <c r="AS159" s="38">
        <f t="shared" si="32"/>
        <v>7.6335877862595417E-3</v>
      </c>
      <c r="AT159" s="38">
        <f t="shared" si="32"/>
        <v>1.5151515151515152E-2</v>
      </c>
      <c r="AU159" s="38">
        <f t="shared" ref="AU159:AY184" si="44">(W159-X159)/X159</f>
        <v>-7.4074074074074077E-3</v>
      </c>
      <c r="AV159" s="38">
        <f t="shared" si="44"/>
        <v>3.8461538461538464E-2</v>
      </c>
      <c r="AW159" s="38">
        <f t="shared" si="44"/>
        <v>1.5625E-2</v>
      </c>
      <c r="AX159" s="38">
        <f t="shared" si="44"/>
        <v>0</v>
      </c>
      <c r="AY159" s="38">
        <f t="shared" si="44"/>
        <v>5.7851239669421489E-2</v>
      </c>
      <c r="AZ159" s="39">
        <f t="shared" si="36"/>
        <v>0.1543225752501573</v>
      </c>
      <c r="BA159" s="38">
        <f t="shared" si="43"/>
        <v>1.1965235486178413E-2</v>
      </c>
      <c r="BB159" s="38">
        <f t="shared" si="43"/>
        <v>1.0556502844606953E-2</v>
      </c>
      <c r="BC159" s="38">
        <f t="shared" si="43"/>
        <v>-7.8849495360271676E-3</v>
      </c>
      <c r="BD159" s="38">
        <f t="shared" si="43"/>
        <v>7.6614303622186599E-3</v>
      </c>
      <c r="BE159" s="38">
        <f t="shared" si="43"/>
        <v>1.1702091465949098E-2</v>
      </c>
      <c r="BF159" s="38">
        <f t="shared" si="43"/>
        <v>-4.4579673189617548E-3</v>
      </c>
      <c r="BG159" s="38">
        <f t="shared" ref="BG159:BK184" si="45">(AI159-AJ159)/AJ159</f>
        <v>5.3928714174877055E-4</v>
      </c>
      <c r="BH159" s="38">
        <f t="shared" si="45"/>
        <v>-3.206306566263961E-3</v>
      </c>
      <c r="BI159" s="38">
        <f t="shared" si="45"/>
        <v>-8.7953193096043398E-4</v>
      </c>
      <c r="BJ159" s="38">
        <f t="shared" si="45"/>
        <v>1.9810342729193963E-3</v>
      </c>
      <c r="BK159" s="38">
        <f t="shared" si="45"/>
        <v>3.9600928634415172E-3</v>
      </c>
      <c r="BL159" s="39">
        <f t="shared" si="37"/>
        <v>3.193691908484949E-2</v>
      </c>
      <c r="BM159" s="40">
        <f t="shared" si="38"/>
        <v>0.1223856561653078</v>
      </c>
      <c r="BN159" s="41">
        <v>60</v>
      </c>
      <c r="BO159" s="41"/>
      <c r="BP159" s="42">
        <f>(BN159-BN158)/BN158</f>
        <v>0.42857142857142855</v>
      </c>
      <c r="BQ159" s="52">
        <f t="shared" si="39"/>
        <v>0.13237619771905154</v>
      </c>
      <c r="BR159" s="43">
        <v>1</v>
      </c>
      <c r="BS159" s="43">
        <v>2</v>
      </c>
      <c r="BT159" s="43">
        <v>100</v>
      </c>
      <c r="BU159" s="54">
        <f t="shared" si="40"/>
        <v>50</v>
      </c>
    </row>
    <row r="160" spans="1:73" x14ac:dyDescent="0.25">
      <c r="A160" s="44"/>
      <c r="B160" s="44"/>
      <c r="C160" s="44"/>
      <c r="D160" s="46">
        <v>2023</v>
      </c>
      <c r="E160" s="34">
        <v>60340184777</v>
      </c>
      <c r="F160" s="34">
        <v>2421861452</v>
      </c>
      <c r="G160" s="34">
        <v>0</v>
      </c>
      <c r="H160" s="34">
        <f t="shared" si="41"/>
        <v>2421861452</v>
      </c>
      <c r="I160" s="34">
        <v>47534533768</v>
      </c>
      <c r="J160" s="34">
        <v>245154391129</v>
      </c>
      <c r="K160" s="35">
        <f t="shared" si="33"/>
        <v>-15227512461</v>
      </c>
      <c r="L160" s="52">
        <f t="shared" si="34"/>
        <v>-6.2113969857416497E-2</v>
      </c>
      <c r="M160" s="35">
        <v>37541840078</v>
      </c>
      <c r="N160" s="34">
        <v>245154391129</v>
      </c>
      <c r="O160" s="52">
        <f t="shared" si="35"/>
        <v>0.15313549924645453</v>
      </c>
      <c r="P160" s="36">
        <v>45372</v>
      </c>
      <c r="Q160" s="37">
        <v>432</v>
      </c>
      <c r="R160" s="37">
        <v>430</v>
      </c>
      <c r="S160" s="37">
        <v>420</v>
      </c>
      <c r="T160" s="37">
        <v>428</v>
      </c>
      <c r="U160" s="37">
        <v>440</v>
      </c>
      <c r="V160" s="37">
        <v>434</v>
      </c>
      <c r="W160" s="37">
        <v>434</v>
      </c>
      <c r="X160" s="37">
        <v>452</v>
      </c>
      <c r="Y160" s="37">
        <v>446</v>
      </c>
      <c r="Z160" s="37">
        <v>462</v>
      </c>
      <c r="AA160" s="37">
        <v>470</v>
      </c>
      <c r="AB160" s="37">
        <v>478</v>
      </c>
      <c r="AC160" s="37">
        <v>7421.21</v>
      </c>
      <c r="AD160" s="37">
        <v>7433.31</v>
      </c>
      <c r="AE160" s="37">
        <v>7328.05</v>
      </c>
      <c r="AF160" s="37">
        <v>7302.45</v>
      </c>
      <c r="AG160" s="37">
        <v>7336.75</v>
      </c>
      <c r="AH160" s="37">
        <v>7331.13</v>
      </c>
      <c r="AI160" s="37">
        <v>7338.35</v>
      </c>
      <c r="AJ160" s="37">
        <v>7350.15</v>
      </c>
      <c r="AK160" s="37">
        <v>7377.76</v>
      </c>
      <c r="AL160" s="37">
        <v>7365.66</v>
      </c>
      <c r="AM160" s="37">
        <v>7310.09</v>
      </c>
      <c r="AN160" s="37">
        <v>7288.81</v>
      </c>
      <c r="AO160" s="38">
        <f t="shared" si="32"/>
        <v>-4.6296296296296294E-3</v>
      </c>
      <c r="AP160" s="38">
        <f t="shared" si="32"/>
        <v>-2.3255813953488372E-2</v>
      </c>
      <c r="AQ160" s="38">
        <f t="shared" si="32"/>
        <v>1.9047619047619049E-2</v>
      </c>
      <c r="AR160" s="38">
        <f t="shared" si="32"/>
        <v>2.8037383177570093E-2</v>
      </c>
      <c r="AS160" s="38">
        <f t="shared" si="32"/>
        <v>-1.3636363636363636E-2</v>
      </c>
      <c r="AT160" s="38">
        <f t="shared" si="32"/>
        <v>0</v>
      </c>
      <c r="AU160" s="38">
        <f t="shared" si="44"/>
        <v>-3.9823008849557522E-2</v>
      </c>
      <c r="AV160" s="38">
        <f t="shared" si="44"/>
        <v>1.3452914798206279E-2</v>
      </c>
      <c r="AW160" s="38">
        <f t="shared" si="44"/>
        <v>-3.4632034632034632E-2</v>
      </c>
      <c r="AX160" s="38">
        <f t="shared" si="44"/>
        <v>-1.7021276595744681E-2</v>
      </c>
      <c r="AY160" s="38">
        <f t="shared" si="44"/>
        <v>-1.6736401673640166E-2</v>
      </c>
      <c r="AZ160" s="39">
        <f t="shared" si="36"/>
        <v>-8.9196611947063215E-2</v>
      </c>
      <c r="BA160" s="38">
        <f t="shared" si="43"/>
        <v>1.6304618788580789E-3</v>
      </c>
      <c r="BB160" s="38">
        <f t="shared" si="43"/>
        <v>-1.4160582566851135E-2</v>
      </c>
      <c r="BC160" s="38">
        <f t="shared" si="43"/>
        <v>-3.4934259455107926E-3</v>
      </c>
      <c r="BD160" s="38">
        <f t="shared" si="43"/>
        <v>4.6970537285431855E-3</v>
      </c>
      <c r="BE160" s="38">
        <f t="shared" si="43"/>
        <v>-7.6600674685656331E-4</v>
      </c>
      <c r="BF160" s="38">
        <f t="shared" si="43"/>
        <v>9.8484135460703251E-4</v>
      </c>
      <c r="BG160" s="38">
        <f t="shared" si="45"/>
        <v>-1.6054094134132328E-3</v>
      </c>
      <c r="BH160" s="38">
        <f t="shared" si="45"/>
        <v>-3.7423282947670541E-3</v>
      </c>
      <c r="BI160" s="38">
        <f t="shared" si="45"/>
        <v>1.6427584221916792E-3</v>
      </c>
      <c r="BJ160" s="38">
        <f t="shared" si="45"/>
        <v>7.6018215917997871E-3</v>
      </c>
      <c r="BK160" s="38">
        <f t="shared" si="45"/>
        <v>2.9195437938428557E-3</v>
      </c>
      <c r="BL160" s="39">
        <f t="shared" si="37"/>
        <v>-4.2912721975561629E-3</v>
      </c>
      <c r="BM160" s="40">
        <f t="shared" si="38"/>
        <v>-8.490533974950705E-2</v>
      </c>
      <c r="BN160" s="41">
        <v>64</v>
      </c>
      <c r="BO160" s="41"/>
      <c r="BP160" s="42">
        <f>(BN160-BN159)/BN159</f>
        <v>6.6666666666666666E-2</v>
      </c>
      <c r="BQ160" s="52">
        <f t="shared" si="39"/>
        <v>-2.2583750962426059</v>
      </c>
      <c r="BR160" s="43">
        <v>1</v>
      </c>
      <c r="BS160" s="43">
        <v>2</v>
      </c>
      <c r="BT160" s="43">
        <v>100</v>
      </c>
      <c r="BU160" s="54">
        <f t="shared" si="40"/>
        <v>50</v>
      </c>
    </row>
    <row r="161" spans="1:73" x14ac:dyDescent="0.25">
      <c r="A161" s="44">
        <v>53</v>
      </c>
      <c r="B161" s="44" t="s">
        <v>142</v>
      </c>
      <c r="C161" s="44" t="s">
        <v>143</v>
      </c>
      <c r="D161" s="31">
        <v>2021</v>
      </c>
      <c r="E161" s="34">
        <v>240037976389</v>
      </c>
      <c r="F161" s="34">
        <v>23797852841</v>
      </c>
      <c r="G161" s="34">
        <v>1035756996</v>
      </c>
      <c r="H161" s="34">
        <f t="shared" si="41"/>
        <v>24833609837</v>
      </c>
      <c r="I161" s="34">
        <v>110238037914</v>
      </c>
      <c r="J161" s="34">
        <v>997797006411</v>
      </c>
      <c r="K161" s="35">
        <f t="shared" si="33"/>
        <v>-154633548312</v>
      </c>
      <c r="L161" s="52">
        <f t="shared" si="34"/>
        <v>-0.1549749571490549</v>
      </c>
      <c r="M161" s="35">
        <v>247640173947</v>
      </c>
      <c r="N161" s="34">
        <v>997797006411</v>
      </c>
      <c r="O161" s="52">
        <f t="shared" si="35"/>
        <v>0.24818692815860702</v>
      </c>
      <c r="P161" s="36">
        <v>44651</v>
      </c>
      <c r="Q161" s="37">
        <v>496</v>
      </c>
      <c r="R161" s="37">
        <v>492</v>
      </c>
      <c r="S161" s="37">
        <v>510</v>
      </c>
      <c r="T161" s="37">
        <v>510</v>
      </c>
      <c r="U161" s="37">
        <v>505</v>
      </c>
      <c r="V161" s="37">
        <v>515</v>
      </c>
      <c r="W161" s="37">
        <v>520</v>
      </c>
      <c r="X161" s="37">
        <v>535</v>
      </c>
      <c r="Y161" s="37">
        <v>535</v>
      </c>
      <c r="Z161" s="37">
        <v>530</v>
      </c>
      <c r="AA161" s="37">
        <v>545</v>
      </c>
      <c r="AB161" s="37">
        <v>535</v>
      </c>
      <c r="AC161" s="37">
        <v>6996.12</v>
      </c>
      <c r="AD161" s="37">
        <v>7049.69</v>
      </c>
      <c r="AE161" s="37">
        <v>7002.53</v>
      </c>
      <c r="AF161" s="37">
        <v>7049.6</v>
      </c>
      <c r="AG161" s="37">
        <v>7011.69</v>
      </c>
      <c r="AH161" s="37">
        <v>7053.19</v>
      </c>
      <c r="AI161" s="37">
        <v>7071.44</v>
      </c>
      <c r="AJ161" s="37">
        <v>7078.76</v>
      </c>
      <c r="AK161" s="37">
        <v>7116.22</v>
      </c>
      <c r="AL161" s="37">
        <v>7148.3</v>
      </c>
      <c r="AM161" s="37">
        <v>7104.22</v>
      </c>
      <c r="AN161" s="37">
        <v>7127.37</v>
      </c>
      <c r="AO161" s="38">
        <f t="shared" si="32"/>
        <v>-8.0645161290322578E-3</v>
      </c>
      <c r="AP161" s="38">
        <f t="shared" si="32"/>
        <v>3.6585365853658534E-2</v>
      </c>
      <c r="AQ161" s="38">
        <f t="shared" si="32"/>
        <v>0</v>
      </c>
      <c r="AR161" s="38">
        <f t="shared" si="32"/>
        <v>-9.8039215686274508E-3</v>
      </c>
      <c r="AS161" s="38">
        <f t="shared" si="32"/>
        <v>1.9801980198019802E-2</v>
      </c>
      <c r="AT161" s="38">
        <f t="shared" si="32"/>
        <v>9.7087378640776691E-3</v>
      </c>
      <c r="AU161" s="38">
        <f t="shared" si="44"/>
        <v>-2.8037383177570093E-2</v>
      </c>
      <c r="AV161" s="38">
        <f t="shared" si="44"/>
        <v>0</v>
      </c>
      <c r="AW161" s="38">
        <f t="shared" si="44"/>
        <v>9.433962264150943E-3</v>
      </c>
      <c r="AX161" s="38">
        <f t="shared" si="44"/>
        <v>-2.7522935779816515E-2</v>
      </c>
      <c r="AY161" s="38">
        <f t="shared" si="44"/>
        <v>1.8691588785046728E-2</v>
      </c>
      <c r="AZ161" s="39">
        <f t="shared" si="36"/>
        <v>2.0792878309907354E-2</v>
      </c>
      <c r="BA161" s="38">
        <f t="shared" si="43"/>
        <v>7.6571013647564233E-3</v>
      </c>
      <c r="BB161" s="38">
        <f t="shared" si="43"/>
        <v>-6.6896558572078855E-3</v>
      </c>
      <c r="BC161" s="38">
        <f t="shared" si="43"/>
        <v>6.7218562433864074E-3</v>
      </c>
      <c r="BD161" s="38">
        <f t="shared" si="43"/>
        <v>-5.3776100771676071E-3</v>
      </c>
      <c r="BE161" s="38">
        <f t="shared" si="43"/>
        <v>5.918687220912505E-3</v>
      </c>
      <c r="BF161" s="38">
        <f t="shared" si="43"/>
        <v>2.5874816926809005E-3</v>
      </c>
      <c r="BG161" s="38">
        <f t="shared" si="45"/>
        <v>-1.0340794150388794E-3</v>
      </c>
      <c r="BH161" s="38">
        <f t="shared" si="45"/>
        <v>-5.2640306229992939E-3</v>
      </c>
      <c r="BI161" s="38">
        <f t="shared" si="45"/>
        <v>-4.4877803114027007E-3</v>
      </c>
      <c r="BJ161" s="38">
        <f t="shared" si="45"/>
        <v>6.2047628029537269E-3</v>
      </c>
      <c r="BK161" s="38">
        <f t="shared" si="45"/>
        <v>-3.248042405543649E-3</v>
      </c>
      <c r="BL161" s="39">
        <f t="shared" si="37"/>
        <v>2.9886906353299501E-3</v>
      </c>
      <c r="BM161" s="40">
        <f t="shared" si="38"/>
        <v>1.7804187674577403E-2</v>
      </c>
      <c r="BN161" s="41">
        <v>26.43</v>
      </c>
      <c r="BO161" s="41">
        <v>22.12</v>
      </c>
      <c r="BP161" s="42">
        <f>(BN161-BO161)/BO161</f>
        <v>0.1948462929475587</v>
      </c>
      <c r="BQ161" s="52">
        <f t="shared" si="39"/>
        <v>-0.24557209481168171</v>
      </c>
      <c r="BR161" s="43">
        <v>2</v>
      </c>
      <c r="BS161" s="43">
        <v>5</v>
      </c>
      <c r="BT161" s="43">
        <v>100</v>
      </c>
      <c r="BU161" s="54">
        <f t="shared" si="40"/>
        <v>40</v>
      </c>
    </row>
    <row r="162" spans="1:73" x14ac:dyDescent="0.25">
      <c r="A162" s="44"/>
      <c r="B162" s="44"/>
      <c r="C162" s="44"/>
      <c r="D162" s="45">
        <v>2022</v>
      </c>
      <c r="E162" s="34">
        <v>148190220681</v>
      </c>
      <c r="F162" s="34">
        <v>22729846208</v>
      </c>
      <c r="G162" s="34">
        <v>1054017933</v>
      </c>
      <c r="H162" s="34">
        <f t="shared" si="41"/>
        <v>23783864141</v>
      </c>
      <c r="I162" s="34">
        <v>118960501351</v>
      </c>
      <c r="J162" s="34">
        <v>1150904222886</v>
      </c>
      <c r="K162" s="35">
        <f t="shared" si="33"/>
        <v>-53013583471</v>
      </c>
      <c r="L162" s="52">
        <f t="shared" si="34"/>
        <v>-4.6062550138241287E-2</v>
      </c>
      <c r="M162" s="35">
        <v>349890773766</v>
      </c>
      <c r="N162" s="34">
        <v>1150904222886</v>
      </c>
      <c r="O162" s="52">
        <f t="shared" si="35"/>
        <v>0.30401380654301202</v>
      </c>
      <c r="P162" s="36">
        <v>45014</v>
      </c>
      <c r="Q162" s="37">
        <v>498</v>
      </c>
      <c r="R162" s="37">
        <v>498</v>
      </c>
      <c r="S162" s="37">
        <v>505</v>
      </c>
      <c r="T162" s="37">
        <v>510</v>
      </c>
      <c r="U162" s="37">
        <v>500</v>
      </c>
      <c r="V162" s="37">
        <v>500</v>
      </c>
      <c r="W162" s="37">
        <v>505</v>
      </c>
      <c r="X162" s="37">
        <v>500</v>
      </c>
      <c r="Y162" s="37">
        <v>510</v>
      </c>
      <c r="Z162" s="37">
        <v>505</v>
      </c>
      <c r="AA162" s="37">
        <v>505</v>
      </c>
      <c r="AB162" s="37">
        <v>500</v>
      </c>
      <c r="AC162" s="37">
        <v>6678.24</v>
      </c>
      <c r="AD162" s="37">
        <v>6612.49</v>
      </c>
      <c r="AE162" s="37">
        <v>6691.61</v>
      </c>
      <c r="AF162" s="37">
        <v>6762.25</v>
      </c>
      <c r="AG162" s="37">
        <v>6708.93</v>
      </c>
      <c r="AH162" s="37">
        <v>6760.33</v>
      </c>
      <c r="AI162" s="37">
        <v>6839.44</v>
      </c>
      <c r="AJ162" s="37">
        <v>6808.95</v>
      </c>
      <c r="AK162" s="37">
        <v>6805.28</v>
      </c>
      <c r="AL162" s="37">
        <v>6827.17</v>
      </c>
      <c r="AM162" s="37">
        <v>6833.18</v>
      </c>
      <c r="AN162" s="37">
        <v>6819.67</v>
      </c>
      <c r="AO162" s="38">
        <f t="shared" si="32"/>
        <v>0</v>
      </c>
      <c r="AP162" s="38">
        <f t="shared" si="32"/>
        <v>1.4056224899598393E-2</v>
      </c>
      <c r="AQ162" s="38">
        <f t="shared" si="32"/>
        <v>9.9009900990099011E-3</v>
      </c>
      <c r="AR162" s="38">
        <f t="shared" si="32"/>
        <v>-1.9607843137254902E-2</v>
      </c>
      <c r="AS162" s="38">
        <f t="shared" si="32"/>
        <v>0</v>
      </c>
      <c r="AT162" s="38">
        <f t="shared" si="32"/>
        <v>0.01</v>
      </c>
      <c r="AU162" s="38">
        <f t="shared" si="44"/>
        <v>0.01</v>
      </c>
      <c r="AV162" s="38">
        <f t="shared" si="44"/>
        <v>-1.9607843137254902E-2</v>
      </c>
      <c r="AW162" s="38">
        <f t="shared" si="44"/>
        <v>9.9009900990099011E-3</v>
      </c>
      <c r="AX162" s="38">
        <f t="shared" si="44"/>
        <v>0</v>
      </c>
      <c r="AY162" s="38">
        <f t="shared" si="44"/>
        <v>0.01</v>
      </c>
      <c r="AZ162" s="39">
        <f t="shared" si="36"/>
        <v>2.4642518823108393E-2</v>
      </c>
      <c r="BA162" s="38">
        <f t="shared" si="43"/>
        <v>-9.8454083710678257E-3</v>
      </c>
      <c r="BB162" s="38">
        <f t="shared" si="43"/>
        <v>1.1965235486178413E-2</v>
      </c>
      <c r="BC162" s="38">
        <f t="shared" si="43"/>
        <v>1.0556502844606953E-2</v>
      </c>
      <c r="BD162" s="38">
        <f t="shared" si="43"/>
        <v>-7.8849495360271676E-3</v>
      </c>
      <c r="BE162" s="38">
        <f t="shared" si="43"/>
        <v>7.6614303622186599E-3</v>
      </c>
      <c r="BF162" s="38">
        <f t="shared" si="43"/>
        <v>1.1702091465949098E-2</v>
      </c>
      <c r="BG162" s="38">
        <f t="shared" si="45"/>
        <v>4.4779297835936208E-3</v>
      </c>
      <c r="BH162" s="38">
        <f t="shared" si="45"/>
        <v>5.3928714174877055E-4</v>
      </c>
      <c r="BI162" s="38">
        <f t="shared" si="45"/>
        <v>-3.206306566263961E-3</v>
      </c>
      <c r="BJ162" s="38">
        <f t="shared" si="45"/>
        <v>-8.7953193096043398E-4</v>
      </c>
      <c r="BK162" s="38">
        <f t="shared" si="45"/>
        <v>1.9810342729193963E-3</v>
      </c>
      <c r="BL162" s="39">
        <f t="shared" si="37"/>
        <v>2.7067314952895521E-2</v>
      </c>
      <c r="BM162" s="40">
        <f t="shared" si="38"/>
        <v>-2.4247961297871289E-3</v>
      </c>
      <c r="BN162" s="41">
        <v>14.56</v>
      </c>
      <c r="BO162" s="41"/>
      <c r="BP162" s="42">
        <f>(BN162-BN161)/BN161</f>
        <v>-0.44911085887249336</v>
      </c>
      <c r="BQ162" s="52">
        <f t="shared" si="39"/>
        <v>0.15158350056531375</v>
      </c>
      <c r="BR162" s="43">
        <v>2</v>
      </c>
      <c r="BS162" s="43">
        <v>5</v>
      </c>
      <c r="BT162" s="43">
        <v>100</v>
      </c>
      <c r="BU162" s="54">
        <f t="shared" si="40"/>
        <v>40</v>
      </c>
    </row>
    <row r="163" spans="1:73" x14ac:dyDescent="0.25">
      <c r="A163" s="44"/>
      <c r="B163" s="44"/>
      <c r="C163" s="44"/>
      <c r="D163" s="46">
        <v>2023</v>
      </c>
      <c r="E163" s="34">
        <v>249745304536</v>
      </c>
      <c r="F163" s="34">
        <v>22541361220</v>
      </c>
      <c r="G163" s="34">
        <v>1108800744</v>
      </c>
      <c r="H163" s="34">
        <f t="shared" si="41"/>
        <v>23650161964</v>
      </c>
      <c r="I163" s="34">
        <v>238243119799</v>
      </c>
      <c r="J163" s="34">
        <v>1148235338153</v>
      </c>
      <c r="K163" s="35">
        <f t="shared" si="33"/>
        <v>-35152346701</v>
      </c>
      <c r="L163" s="52">
        <f t="shared" si="34"/>
        <v>-3.0614235194628737E-2</v>
      </c>
      <c r="M163" s="35">
        <v>229498076801</v>
      </c>
      <c r="N163" s="34">
        <v>1148235338153</v>
      </c>
      <c r="O163" s="52">
        <f t="shared" si="35"/>
        <v>0.19987024364723033</v>
      </c>
      <c r="P163" s="36">
        <v>45377</v>
      </c>
      <c r="Q163" s="37">
        <v>615</v>
      </c>
      <c r="R163" s="37">
        <v>620</v>
      </c>
      <c r="S163" s="37">
        <v>625</v>
      </c>
      <c r="T163" s="37">
        <v>625</v>
      </c>
      <c r="U163" s="37">
        <v>625</v>
      </c>
      <c r="V163" s="37">
        <v>625</v>
      </c>
      <c r="W163" s="37">
        <v>625</v>
      </c>
      <c r="X163" s="37">
        <v>645</v>
      </c>
      <c r="Y163" s="37">
        <v>665</v>
      </c>
      <c r="Z163" s="37">
        <v>665</v>
      </c>
      <c r="AA163" s="37">
        <v>655</v>
      </c>
      <c r="AB163" s="37">
        <v>655</v>
      </c>
      <c r="AC163" s="37">
        <v>7302.45</v>
      </c>
      <c r="AD163" s="37">
        <v>7336.75</v>
      </c>
      <c r="AE163" s="37">
        <v>7331.13</v>
      </c>
      <c r="AF163" s="37">
        <v>7338.35</v>
      </c>
      <c r="AG163" s="37">
        <v>7350.15</v>
      </c>
      <c r="AH163" s="37">
        <v>7377.76</v>
      </c>
      <c r="AI163" s="37">
        <v>7365.66</v>
      </c>
      <c r="AJ163" s="37">
        <v>7310.09</v>
      </c>
      <c r="AK163" s="37">
        <v>7288.81</v>
      </c>
      <c r="AL163" s="37">
        <v>7205.06</v>
      </c>
      <c r="AM163" s="37">
        <v>7236.98</v>
      </c>
      <c r="AN163" s="37">
        <v>7166.84</v>
      </c>
      <c r="AO163" s="38">
        <f t="shared" si="32"/>
        <v>8.130081300813009E-3</v>
      </c>
      <c r="AP163" s="38">
        <f t="shared" si="32"/>
        <v>8.0645161290322578E-3</v>
      </c>
      <c r="AQ163" s="38">
        <f t="shared" si="32"/>
        <v>0</v>
      </c>
      <c r="AR163" s="38">
        <f t="shared" si="32"/>
        <v>0</v>
      </c>
      <c r="AS163" s="38">
        <f t="shared" si="32"/>
        <v>0</v>
      </c>
      <c r="AT163" s="38">
        <f t="shared" si="32"/>
        <v>0</v>
      </c>
      <c r="AU163" s="38">
        <f t="shared" si="44"/>
        <v>-3.1007751937984496E-2</v>
      </c>
      <c r="AV163" s="38">
        <f t="shared" si="44"/>
        <v>-3.007518796992481E-2</v>
      </c>
      <c r="AW163" s="38">
        <f t="shared" si="44"/>
        <v>0</v>
      </c>
      <c r="AX163" s="38">
        <f t="shared" si="44"/>
        <v>1.5267175572519083E-2</v>
      </c>
      <c r="AY163" s="38">
        <f t="shared" si="44"/>
        <v>0</v>
      </c>
      <c r="AZ163" s="39">
        <f t="shared" si="36"/>
        <v>-2.9621166905544956E-2</v>
      </c>
      <c r="BA163" s="38">
        <f t="shared" si="43"/>
        <v>4.6970537285431855E-3</v>
      </c>
      <c r="BB163" s="38">
        <f t="shared" si="43"/>
        <v>-7.6600674685656331E-4</v>
      </c>
      <c r="BC163" s="38">
        <f t="shared" si="43"/>
        <v>9.8484135460703251E-4</v>
      </c>
      <c r="BD163" s="38">
        <f t="shared" si="43"/>
        <v>1.607990897136178E-3</v>
      </c>
      <c r="BE163" s="38">
        <f t="shared" si="43"/>
        <v>3.7563859240968664E-3</v>
      </c>
      <c r="BF163" s="38">
        <f t="shared" si="43"/>
        <v>-1.6400641929258154E-3</v>
      </c>
      <c r="BG163" s="38">
        <f t="shared" si="45"/>
        <v>7.6018215917997871E-3</v>
      </c>
      <c r="BH163" s="38">
        <f t="shared" si="45"/>
        <v>2.9195437938428557E-3</v>
      </c>
      <c r="BI163" s="38">
        <f t="shared" si="45"/>
        <v>1.1623775513319804E-2</v>
      </c>
      <c r="BJ163" s="38">
        <f t="shared" si="45"/>
        <v>-4.4106795928687331E-3</v>
      </c>
      <c r="BK163" s="38">
        <f t="shared" si="45"/>
        <v>9.7867400416361203E-3</v>
      </c>
      <c r="BL163" s="39">
        <f t="shared" si="37"/>
        <v>3.6161402312330719E-2</v>
      </c>
      <c r="BM163" s="40">
        <f t="shared" si="38"/>
        <v>-6.5782569217875675E-2</v>
      </c>
      <c r="BN163" s="41">
        <v>26.6</v>
      </c>
      <c r="BO163" s="41"/>
      <c r="BP163" s="42">
        <f>(BN163-BN162)/BN162</f>
        <v>0.82692307692307698</v>
      </c>
      <c r="BQ163" s="52">
        <f t="shared" si="39"/>
        <v>-0.15894533951929152</v>
      </c>
      <c r="BR163" s="43">
        <v>2</v>
      </c>
      <c r="BS163" s="43">
        <v>5</v>
      </c>
      <c r="BT163" s="43">
        <v>100</v>
      </c>
      <c r="BU163" s="54">
        <f t="shared" si="40"/>
        <v>40</v>
      </c>
    </row>
    <row r="164" spans="1:73" x14ac:dyDescent="0.25">
      <c r="A164" s="44">
        <v>54</v>
      </c>
      <c r="B164" s="44" t="s">
        <v>144</v>
      </c>
      <c r="C164" s="44" t="s">
        <v>145</v>
      </c>
      <c r="D164" s="31">
        <v>2021</v>
      </c>
      <c r="E164" s="34">
        <v>664511665818</v>
      </c>
      <c r="F164" s="34">
        <v>1391591266</v>
      </c>
      <c r="G164" s="34">
        <v>0</v>
      </c>
      <c r="H164" s="34">
        <f t="shared" si="41"/>
        <v>1391591266</v>
      </c>
      <c r="I164" s="34">
        <v>1014779268053</v>
      </c>
      <c r="J164" s="34">
        <v>7934144926261</v>
      </c>
      <c r="K164" s="35">
        <f t="shared" si="33"/>
        <v>348876010969</v>
      </c>
      <c r="L164" s="52">
        <f t="shared" si="34"/>
        <v>4.3971469416227225E-2</v>
      </c>
      <c r="M164" s="35">
        <v>4748318317446</v>
      </c>
      <c r="N164" s="34">
        <v>7934144926261</v>
      </c>
      <c r="O164" s="52">
        <f t="shared" si="35"/>
        <v>0.5984662949286037</v>
      </c>
      <c r="P164" s="36">
        <v>44671</v>
      </c>
      <c r="Q164" s="37">
        <v>3580</v>
      </c>
      <c r="R164" s="37">
        <v>3590</v>
      </c>
      <c r="S164" s="37">
        <v>3600</v>
      </c>
      <c r="T164" s="37">
        <v>3600</v>
      </c>
      <c r="U164" s="37">
        <v>3600</v>
      </c>
      <c r="V164" s="37">
        <v>3570</v>
      </c>
      <c r="W164" s="37">
        <v>3550</v>
      </c>
      <c r="X164" s="37">
        <v>3560</v>
      </c>
      <c r="Y164" s="37">
        <v>3530</v>
      </c>
      <c r="Z164" s="37">
        <v>3490</v>
      </c>
      <c r="AA164" s="37">
        <v>33510</v>
      </c>
      <c r="AB164" s="37">
        <v>3530</v>
      </c>
      <c r="AC164" s="37">
        <v>7203.79</v>
      </c>
      <c r="AD164" s="37">
        <v>7214.78</v>
      </c>
      <c r="AE164" s="37">
        <v>7262.78</v>
      </c>
      <c r="AF164" s="37">
        <v>7235.53</v>
      </c>
      <c r="AG164" s="37">
        <v>7275.29</v>
      </c>
      <c r="AH164" s="37">
        <v>7199.23</v>
      </c>
      <c r="AI164" s="37">
        <v>7227.36</v>
      </c>
      <c r="AJ164" s="37">
        <v>7276.19</v>
      </c>
      <c r="AK164" s="37">
        <v>7225.61</v>
      </c>
      <c r="AL164" s="37">
        <v>7215.98</v>
      </c>
      <c r="AM164" s="37">
        <v>7232.15</v>
      </c>
      <c r="AN164" s="37">
        <v>7196.76</v>
      </c>
      <c r="AO164" s="38">
        <f t="shared" si="32"/>
        <v>2.7932960893854749E-3</v>
      </c>
      <c r="AP164" s="38">
        <f t="shared" si="32"/>
        <v>2.7855153203342618E-3</v>
      </c>
      <c r="AQ164" s="38">
        <f t="shared" si="32"/>
        <v>0</v>
      </c>
      <c r="AR164" s="38">
        <f t="shared" si="32"/>
        <v>0</v>
      </c>
      <c r="AS164" s="38">
        <f t="shared" si="32"/>
        <v>-8.3333333333333332E-3</v>
      </c>
      <c r="AT164" s="38">
        <f t="shared" si="32"/>
        <v>-5.6022408963585435E-3</v>
      </c>
      <c r="AU164" s="38">
        <f t="shared" si="44"/>
        <v>-2.8089887640449437E-3</v>
      </c>
      <c r="AV164" s="38">
        <f t="shared" si="44"/>
        <v>8.4985835694051E-3</v>
      </c>
      <c r="AW164" s="38">
        <f t="shared" si="44"/>
        <v>1.1461318051575931E-2</v>
      </c>
      <c r="AX164" s="38">
        <f t="shared" si="44"/>
        <v>-0.89585198448224412</v>
      </c>
      <c r="AY164" s="38">
        <f t="shared" si="44"/>
        <v>8.4929178470254953</v>
      </c>
      <c r="AZ164" s="39">
        <f t="shared" si="36"/>
        <v>7.6058600125802149</v>
      </c>
      <c r="BA164" s="38">
        <f t="shared" si="43"/>
        <v>1.5255858374549761E-3</v>
      </c>
      <c r="BB164" s="38">
        <f t="shared" si="43"/>
        <v>6.6530095165756959E-3</v>
      </c>
      <c r="BC164" s="38">
        <f t="shared" si="43"/>
        <v>-3.7520068073106992E-3</v>
      </c>
      <c r="BD164" s="38">
        <f t="shared" si="43"/>
        <v>5.495105403474275E-3</v>
      </c>
      <c r="BE164" s="38">
        <f t="shared" si="43"/>
        <v>-1.0454566072280335E-2</v>
      </c>
      <c r="BF164" s="38">
        <f t="shared" si="43"/>
        <v>3.9073623151364952E-3</v>
      </c>
      <c r="BG164" s="38">
        <f t="shared" si="45"/>
        <v>-6.7109297585686923E-3</v>
      </c>
      <c r="BH164" s="38">
        <f t="shared" si="45"/>
        <v>7.000101029532445E-3</v>
      </c>
      <c r="BI164" s="38">
        <f t="shared" si="45"/>
        <v>1.3345380669015311E-3</v>
      </c>
      <c r="BJ164" s="38">
        <f t="shared" si="45"/>
        <v>-2.2358496436053004E-3</v>
      </c>
      <c r="BK164" s="38">
        <f t="shared" si="45"/>
        <v>4.9174906485695532E-3</v>
      </c>
      <c r="BL164" s="39">
        <f t="shared" si="37"/>
        <v>7.6798405358799431E-3</v>
      </c>
      <c r="BM164" s="40">
        <f t="shared" si="38"/>
        <v>7.5981801720443354</v>
      </c>
      <c r="BN164" s="41">
        <v>105.92</v>
      </c>
      <c r="BO164" s="41">
        <v>-91.36</v>
      </c>
      <c r="BP164" s="42">
        <f>(BN164-BO164)/BO164</f>
        <v>-2.1593695271453592</v>
      </c>
      <c r="BQ164" s="52">
        <f t="shared" si="39"/>
        <v>-3.4882992824309125</v>
      </c>
      <c r="BR164" s="43">
        <v>2</v>
      </c>
      <c r="BS164" s="43">
        <v>3</v>
      </c>
      <c r="BT164" s="43">
        <v>100</v>
      </c>
      <c r="BU164" s="54">
        <f t="shared" si="40"/>
        <v>66.666666666666657</v>
      </c>
    </row>
    <row r="165" spans="1:73" x14ac:dyDescent="0.25">
      <c r="A165" s="44"/>
      <c r="B165" s="44"/>
      <c r="C165" s="44"/>
      <c r="D165" s="45">
        <v>2022</v>
      </c>
      <c r="E165" s="34">
        <v>1304861631906</v>
      </c>
      <c r="F165" s="34">
        <v>2075549286</v>
      </c>
      <c r="G165" s="34">
        <v>0</v>
      </c>
      <c r="H165" s="34">
        <f t="shared" si="41"/>
        <v>2075549286</v>
      </c>
      <c r="I165" s="34">
        <v>1895737342505</v>
      </c>
      <c r="J165" s="34">
        <v>8624008934687</v>
      </c>
      <c r="K165" s="35">
        <f t="shared" si="33"/>
        <v>588800161313</v>
      </c>
      <c r="L165" s="52">
        <f t="shared" si="34"/>
        <v>6.8274530531242994E-2</v>
      </c>
      <c r="M165" s="35">
        <v>4724996943546</v>
      </c>
      <c r="N165" s="34">
        <v>8624008934687</v>
      </c>
      <c r="O165" s="52">
        <f t="shared" si="35"/>
        <v>0.54788868835019233</v>
      </c>
      <c r="P165" s="36">
        <v>45015</v>
      </c>
      <c r="Q165" s="37">
        <v>4360</v>
      </c>
      <c r="R165" s="37">
        <v>4370</v>
      </c>
      <c r="S165" s="37">
        <v>4500</v>
      </c>
      <c r="T165" s="37">
        <v>4630</v>
      </c>
      <c r="U165" s="37">
        <v>4780</v>
      </c>
      <c r="V165" s="37">
        <v>4870</v>
      </c>
      <c r="W165" s="37">
        <v>4970</v>
      </c>
      <c r="X165" s="37">
        <v>5000</v>
      </c>
      <c r="Y165" s="37">
        <v>4880</v>
      </c>
      <c r="Z165" s="37">
        <v>4830</v>
      </c>
      <c r="AA165" s="37">
        <v>4780</v>
      </c>
      <c r="AB165" s="37">
        <v>4970</v>
      </c>
      <c r="AC165" s="37">
        <v>6612.49</v>
      </c>
      <c r="AD165" s="37">
        <v>6691.61</v>
      </c>
      <c r="AE165" s="37">
        <v>6762.25</v>
      </c>
      <c r="AF165" s="37">
        <v>6708.93</v>
      </c>
      <c r="AG165" s="37">
        <v>6760.33</v>
      </c>
      <c r="AH165" s="37">
        <v>6839.44</v>
      </c>
      <c r="AI165" s="37">
        <v>6808.95</v>
      </c>
      <c r="AJ165" s="37">
        <v>6805.28</v>
      </c>
      <c r="AK165" s="37">
        <v>6827.17</v>
      </c>
      <c r="AL165" s="37">
        <v>6833.18</v>
      </c>
      <c r="AM165" s="37">
        <v>6819.67</v>
      </c>
      <c r="AN165" s="37">
        <v>6792.77</v>
      </c>
      <c r="AO165" s="38">
        <f t="shared" si="32"/>
        <v>2.2935779816513763E-3</v>
      </c>
      <c r="AP165" s="38">
        <f t="shared" si="32"/>
        <v>2.9748283752860413E-2</v>
      </c>
      <c r="AQ165" s="38">
        <f t="shared" si="32"/>
        <v>2.8888888888888888E-2</v>
      </c>
      <c r="AR165" s="38">
        <f t="shared" si="32"/>
        <v>3.2397408207343416E-2</v>
      </c>
      <c r="AS165" s="38">
        <f t="shared" si="32"/>
        <v>1.8828451882845189E-2</v>
      </c>
      <c r="AT165" s="38">
        <f t="shared" si="32"/>
        <v>2.0533880903490759E-2</v>
      </c>
      <c r="AU165" s="38">
        <f t="shared" si="44"/>
        <v>-6.0000000000000001E-3</v>
      </c>
      <c r="AV165" s="38">
        <f t="shared" si="44"/>
        <v>2.4590163934426229E-2</v>
      </c>
      <c r="AW165" s="38">
        <f t="shared" si="44"/>
        <v>1.0351966873706004E-2</v>
      </c>
      <c r="AX165" s="38">
        <f t="shared" si="44"/>
        <v>1.0460251046025104E-2</v>
      </c>
      <c r="AY165" s="38">
        <f t="shared" si="44"/>
        <v>-3.8229376257545272E-2</v>
      </c>
      <c r="AZ165" s="39">
        <f t="shared" si="36"/>
        <v>0.13386349721369212</v>
      </c>
      <c r="BA165" s="38">
        <f t="shared" si="43"/>
        <v>1.1965235486178413E-2</v>
      </c>
      <c r="BB165" s="38">
        <f t="shared" si="43"/>
        <v>1.0556502844606953E-2</v>
      </c>
      <c r="BC165" s="38">
        <f t="shared" si="43"/>
        <v>-7.8849495360271676E-3</v>
      </c>
      <c r="BD165" s="38">
        <f t="shared" si="43"/>
        <v>7.6614303622186599E-3</v>
      </c>
      <c r="BE165" s="38">
        <f t="shared" si="43"/>
        <v>1.1702091465949098E-2</v>
      </c>
      <c r="BF165" s="38">
        <f t="shared" si="43"/>
        <v>-4.4579673189617548E-3</v>
      </c>
      <c r="BG165" s="38">
        <f t="shared" si="45"/>
        <v>5.3928714174877055E-4</v>
      </c>
      <c r="BH165" s="38">
        <f t="shared" si="45"/>
        <v>-3.206306566263961E-3</v>
      </c>
      <c r="BI165" s="38">
        <f t="shared" si="45"/>
        <v>-8.7953193096043398E-4</v>
      </c>
      <c r="BJ165" s="38">
        <f t="shared" si="45"/>
        <v>1.9810342729193963E-3</v>
      </c>
      <c r="BK165" s="38">
        <f t="shared" si="45"/>
        <v>3.9600928634415172E-3</v>
      </c>
      <c r="BL165" s="39">
        <f t="shared" si="37"/>
        <v>3.193691908484949E-2</v>
      </c>
      <c r="BM165" s="40">
        <f t="shared" si="38"/>
        <v>0.10192657812884262</v>
      </c>
      <c r="BN165" s="41">
        <v>195.39</v>
      </c>
      <c r="BO165" s="41"/>
      <c r="BP165" s="42">
        <f>(BN165-BN164)/BN164</f>
        <v>0.84469410876132911</v>
      </c>
      <c r="BQ165" s="52">
        <f t="shared" si="39"/>
        <v>4.2942856772180744E-2</v>
      </c>
      <c r="BR165" s="43">
        <v>2</v>
      </c>
      <c r="BS165" s="43">
        <v>3</v>
      </c>
      <c r="BT165" s="43">
        <v>100</v>
      </c>
      <c r="BU165" s="54">
        <f t="shared" si="40"/>
        <v>66.666666666666657</v>
      </c>
    </row>
    <row r="166" spans="1:73" x14ac:dyDescent="0.25">
      <c r="A166" s="44"/>
      <c r="B166" s="44"/>
      <c r="C166" s="44"/>
      <c r="D166" s="46">
        <v>2023</v>
      </c>
      <c r="E166" s="34">
        <v>379318990358</v>
      </c>
      <c r="F166" s="34">
        <v>2086155131</v>
      </c>
      <c r="G166" s="34">
        <v>0</v>
      </c>
      <c r="H166" s="34">
        <f t="shared" si="41"/>
        <v>2086155131</v>
      </c>
      <c r="I166" s="34">
        <v>1030969177395</v>
      </c>
      <c r="J166" s="34">
        <v>8634035445735</v>
      </c>
      <c r="K166" s="35">
        <f t="shared" si="33"/>
        <v>649564031906</v>
      </c>
      <c r="L166" s="52">
        <f t="shared" si="34"/>
        <v>7.5232958677146564E-2</v>
      </c>
      <c r="M166" s="35">
        <v>4570386466869</v>
      </c>
      <c r="N166" s="34">
        <v>8634035445735</v>
      </c>
      <c r="O166" s="52">
        <f t="shared" si="35"/>
        <v>0.52934534443296244</v>
      </c>
      <c r="P166" s="36">
        <v>45383</v>
      </c>
      <c r="Q166" s="37">
        <v>5300</v>
      </c>
      <c r="R166" s="37">
        <v>5300</v>
      </c>
      <c r="S166" s="37">
        <v>5300</v>
      </c>
      <c r="T166" s="37">
        <v>5300</v>
      </c>
      <c r="U166" s="37">
        <v>5300</v>
      </c>
      <c r="V166" s="37">
        <v>5300</v>
      </c>
      <c r="W166" s="37">
        <v>5300</v>
      </c>
      <c r="X166" s="37">
        <v>5300</v>
      </c>
      <c r="Y166" s="37">
        <v>5300</v>
      </c>
      <c r="Z166" s="37">
        <v>5300</v>
      </c>
      <c r="AA166" s="37">
        <v>5300</v>
      </c>
      <c r="AB166" s="37">
        <v>5300</v>
      </c>
      <c r="AC166" s="37">
        <v>7338.35</v>
      </c>
      <c r="AD166" s="37">
        <v>7350.15</v>
      </c>
      <c r="AE166" s="37">
        <v>7377.76</v>
      </c>
      <c r="AF166" s="37">
        <v>7365.66</v>
      </c>
      <c r="AG166" s="37">
        <v>7310.09</v>
      </c>
      <c r="AH166" s="37">
        <v>7288.81</v>
      </c>
      <c r="AI166" s="37">
        <v>7205.06</v>
      </c>
      <c r="AJ166" s="37">
        <v>7236.98</v>
      </c>
      <c r="AK166" s="37">
        <v>7166.84</v>
      </c>
      <c r="AL166" s="37">
        <v>7254.4</v>
      </c>
      <c r="AM166" s="37">
        <v>7286.88</v>
      </c>
      <c r="AN166" s="37">
        <v>7164.81</v>
      </c>
      <c r="AO166" s="38">
        <f t="shared" si="32"/>
        <v>0</v>
      </c>
      <c r="AP166" s="38">
        <f t="shared" si="32"/>
        <v>0</v>
      </c>
      <c r="AQ166" s="38">
        <f t="shared" si="32"/>
        <v>0</v>
      </c>
      <c r="AR166" s="38">
        <f t="shared" si="32"/>
        <v>0</v>
      </c>
      <c r="AS166" s="38">
        <f t="shared" si="32"/>
        <v>0</v>
      </c>
      <c r="AT166" s="38">
        <f t="shared" si="32"/>
        <v>0</v>
      </c>
      <c r="AU166" s="38">
        <f t="shared" si="44"/>
        <v>0</v>
      </c>
      <c r="AV166" s="38">
        <f t="shared" si="44"/>
        <v>0</v>
      </c>
      <c r="AW166" s="38">
        <f t="shared" si="44"/>
        <v>0</v>
      </c>
      <c r="AX166" s="38">
        <f t="shared" si="44"/>
        <v>0</v>
      </c>
      <c r="AY166" s="38">
        <f t="shared" si="44"/>
        <v>0</v>
      </c>
      <c r="AZ166" s="39">
        <f t="shared" si="36"/>
        <v>0</v>
      </c>
      <c r="BA166" s="38">
        <f t="shared" si="43"/>
        <v>1.607990897136178E-3</v>
      </c>
      <c r="BB166" s="38">
        <f t="shared" si="43"/>
        <v>3.7563859240968664E-3</v>
      </c>
      <c r="BC166" s="38">
        <f t="shared" si="43"/>
        <v>-1.6400641929258154E-3</v>
      </c>
      <c r="BD166" s="38">
        <f t="shared" si="43"/>
        <v>-7.5444698777841646E-3</v>
      </c>
      <c r="BE166" s="38">
        <f t="shared" si="43"/>
        <v>-2.9110448708565481E-3</v>
      </c>
      <c r="BF166" s="38">
        <f t="shared" si="43"/>
        <v>-1.149021582398224E-2</v>
      </c>
      <c r="BG166" s="38">
        <f t="shared" si="45"/>
        <v>-4.4106795928687331E-3</v>
      </c>
      <c r="BH166" s="38">
        <f t="shared" si="45"/>
        <v>9.7867400416361203E-3</v>
      </c>
      <c r="BI166" s="38">
        <f t="shared" si="45"/>
        <v>-1.2069916188795696E-2</v>
      </c>
      <c r="BJ166" s="38">
        <f t="shared" si="45"/>
        <v>-4.4573260435193766E-3</v>
      </c>
      <c r="BK166" s="38">
        <f t="shared" si="45"/>
        <v>1.7037437140691756E-2</v>
      </c>
      <c r="BL166" s="39">
        <f t="shared" si="37"/>
        <v>-1.2335162587171655E-2</v>
      </c>
      <c r="BM166" s="40">
        <f t="shared" si="38"/>
        <v>1.2335162587171655E-2</v>
      </c>
      <c r="BN166" s="41">
        <v>42.31</v>
      </c>
      <c r="BO166" s="41"/>
      <c r="BP166" s="42">
        <f>(BN166-BN165)/BN165</f>
        <v>-0.78345872357848401</v>
      </c>
      <c r="BQ166" s="52">
        <f t="shared" si="39"/>
        <v>6.8054430703504906E-2</v>
      </c>
      <c r="BR166" s="43">
        <v>1</v>
      </c>
      <c r="BS166" s="43">
        <v>2</v>
      </c>
      <c r="BT166" s="43">
        <v>100</v>
      </c>
      <c r="BU166" s="54">
        <f t="shared" si="40"/>
        <v>50</v>
      </c>
    </row>
    <row r="167" spans="1:73" x14ac:dyDescent="0.25">
      <c r="A167" s="44">
        <v>55</v>
      </c>
      <c r="B167" s="44" t="s">
        <v>146</v>
      </c>
      <c r="C167" s="44" t="s">
        <v>147</v>
      </c>
      <c r="D167" s="31">
        <v>2021</v>
      </c>
      <c r="E167" s="34">
        <v>1248668000000</v>
      </c>
      <c r="F167" s="34">
        <v>18679000000</v>
      </c>
      <c r="G167" s="34">
        <v>0</v>
      </c>
      <c r="H167" s="34">
        <f t="shared" si="41"/>
        <v>18679000000</v>
      </c>
      <c r="I167" s="34">
        <v>1455015000000</v>
      </c>
      <c r="J167" s="34">
        <v>12446326000000</v>
      </c>
      <c r="K167" s="35">
        <f t="shared" si="33"/>
        <v>187668000000</v>
      </c>
      <c r="L167" s="52">
        <f t="shared" si="34"/>
        <v>1.5078184518065814E-2</v>
      </c>
      <c r="M167" s="35">
        <v>4650315000000</v>
      </c>
      <c r="N167" s="34">
        <v>12446326000000</v>
      </c>
      <c r="O167" s="52">
        <f t="shared" si="35"/>
        <v>0.37362953533436294</v>
      </c>
      <c r="P167" s="36">
        <v>44642</v>
      </c>
      <c r="Q167" s="37">
        <v>780</v>
      </c>
      <c r="R167" s="37">
        <v>790</v>
      </c>
      <c r="S167" s="37">
        <v>800</v>
      </c>
      <c r="T167" s="37">
        <v>795</v>
      </c>
      <c r="U167" s="37">
        <v>740</v>
      </c>
      <c r="V167" s="37">
        <v>720</v>
      </c>
      <c r="W167" s="37">
        <v>750</v>
      </c>
      <c r="X167" s="37">
        <v>730</v>
      </c>
      <c r="Y167" s="37">
        <v>715</v>
      </c>
      <c r="Z167" s="37">
        <v>730</v>
      </c>
      <c r="AA167" s="37">
        <v>735</v>
      </c>
      <c r="AB167" s="37">
        <v>720</v>
      </c>
      <c r="AC167" s="37">
        <v>6952.2</v>
      </c>
      <c r="AD167" s="37">
        <v>6918.19</v>
      </c>
      <c r="AE167" s="37">
        <v>6992.4</v>
      </c>
      <c r="AF167" s="37">
        <v>6964.38</v>
      </c>
      <c r="AG167" s="37">
        <v>6954.96</v>
      </c>
      <c r="AH167" s="37">
        <v>6955.18</v>
      </c>
      <c r="AI167" s="37">
        <v>7000.82</v>
      </c>
      <c r="AJ167" s="37">
        <v>6996.12</v>
      </c>
      <c r="AK167" s="37">
        <v>7049.69</v>
      </c>
      <c r="AL167" s="37">
        <v>7002.53</v>
      </c>
      <c r="AM167" s="37">
        <v>7049.6</v>
      </c>
      <c r="AN167" s="37">
        <v>7011.69</v>
      </c>
      <c r="AO167" s="38">
        <f t="shared" si="32"/>
        <v>1.282051282051282E-2</v>
      </c>
      <c r="AP167" s="38">
        <f t="shared" si="32"/>
        <v>1.2658227848101266E-2</v>
      </c>
      <c r="AQ167" s="38">
        <f t="shared" si="32"/>
        <v>-6.2500000000000003E-3</v>
      </c>
      <c r="AR167" s="38">
        <f t="shared" si="32"/>
        <v>-6.9182389937106917E-2</v>
      </c>
      <c r="AS167" s="38">
        <f t="shared" si="32"/>
        <v>-2.7027027027027029E-2</v>
      </c>
      <c r="AT167" s="38">
        <f t="shared" si="32"/>
        <v>4.1666666666666664E-2</v>
      </c>
      <c r="AU167" s="38">
        <f t="shared" si="44"/>
        <v>2.7397260273972601E-2</v>
      </c>
      <c r="AV167" s="38">
        <f t="shared" si="44"/>
        <v>2.097902097902098E-2</v>
      </c>
      <c r="AW167" s="38">
        <f t="shared" si="44"/>
        <v>-2.0547945205479451E-2</v>
      </c>
      <c r="AX167" s="38">
        <f t="shared" si="44"/>
        <v>-6.8027210884353739E-3</v>
      </c>
      <c r="AY167" s="38">
        <f t="shared" si="44"/>
        <v>2.0833333333333332E-2</v>
      </c>
      <c r="AZ167" s="39">
        <f t="shared" si="36"/>
        <v>6.5449386635588955E-3</v>
      </c>
      <c r="BA167" s="38">
        <f t="shared" si="43"/>
        <v>-4.8919766404879345E-3</v>
      </c>
      <c r="BB167" s="38">
        <f t="shared" si="43"/>
        <v>1.0726794147024011E-2</v>
      </c>
      <c r="BC167" s="38">
        <f t="shared" si="43"/>
        <v>-4.0072078256391981E-3</v>
      </c>
      <c r="BD167" s="38">
        <f t="shared" si="43"/>
        <v>-1.3525970725319515E-3</v>
      </c>
      <c r="BE167" s="38">
        <f t="shared" si="43"/>
        <v>3.1632101406802434E-5</v>
      </c>
      <c r="BF167" s="38">
        <f t="shared" si="43"/>
        <v>6.562015648768172E-3</v>
      </c>
      <c r="BG167" s="38">
        <f t="shared" si="45"/>
        <v>6.7180094109303701E-4</v>
      </c>
      <c r="BH167" s="38">
        <f t="shared" si="45"/>
        <v>-7.5989156970022384E-3</v>
      </c>
      <c r="BI167" s="38">
        <f t="shared" si="45"/>
        <v>6.7347087409835955E-3</v>
      </c>
      <c r="BJ167" s="38">
        <f t="shared" si="45"/>
        <v>-6.6769745801181085E-3</v>
      </c>
      <c r="BK167" s="38">
        <f t="shared" si="45"/>
        <v>5.4066851215613873E-3</v>
      </c>
      <c r="BL167" s="39">
        <f t="shared" si="37"/>
        <v>5.6059648850575738E-3</v>
      </c>
      <c r="BM167" s="40">
        <f t="shared" si="38"/>
        <v>9.3897377850132163E-4</v>
      </c>
      <c r="BN167" s="41">
        <v>59</v>
      </c>
      <c r="BO167" s="41">
        <v>48</v>
      </c>
      <c r="BP167" s="42">
        <f>(BN167-BO167)/BO167</f>
        <v>0.22916666666666666</v>
      </c>
      <c r="BQ167" s="52">
        <f t="shared" si="39"/>
        <v>-0.28238847805744882</v>
      </c>
      <c r="BR167" s="43">
        <v>3</v>
      </c>
      <c r="BS167" s="43">
        <v>8</v>
      </c>
      <c r="BT167" s="43">
        <v>100</v>
      </c>
      <c r="BU167" s="54">
        <f t="shared" si="40"/>
        <v>37.5</v>
      </c>
    </row>
    <row r="168" spans="1:73" x14ac:dyDescent="0.25">
      <c r="A168" s="44"/>
      <c r="B168" s="44"/>
      <c r="C168" s="44"/>
      <c r="D168" s="45">
        <v>2022</v>
      </c>
      <c r="E168" s="34">
        <v>3031586000000</v>
      </c>
      <c r="F168" s="34">
        <v>19036000000</v>
      </c>
      <c r="G168" s="34">
        <v>0</v>
      </c>
      <c r="H168" s="34">
        <f t="shared" si="41"/>
        <v>19036000000</v>
      </c>
      <c r="I168" s="34">
        <v>3175480000000</v>
      </c>
      <c r="J168" s="34">
        <v>14526124000000</v>
      </c>
      <c r="K168" s="35">
        <f t="shared" si="33"/>
        <v>124858000000</v>
      </c>
      <c r="L168" s="52">
        <f t="shared" si="34"/>
        <v>8.5954105857832409E-3</v>
      </c>
      <c r="M168" s="35">
        <v>4113380000000</v>
      </c>
      <c r="N168" s="34">
        <v>14526124000000</v>
      </c>
      <c r="O168" s="52">
        <f t="shared" si="35"/>
        <v>0.28317120244877436</v>
      </c>
      <c r="P168" s="36">
        <v>44981</v>
      </c>
      <c r="Q168" s="37">
        <v>640</v>
      </c>
      <c r="R168" s="37">
        <v>630</v>
      </c>
      <c r="S168" s="37">
        <v>640</v>
      </c>
      <c r="T168" s="37">
        <v>635</v>
      </c>
      <c r="U168" s="37">
        <v>635</v>
      </c>
      <c r="V168" s="37">
        <v>640</v>
      </c>
      <c r="W168" s="37">
        <v>640</v>
      </c>
      <c r="X168" s="37">
        <v>655</v>
      </c>
      <c r="Y168" s="37">
        <v>655</v>
      </c>
      <c r="Z168" s="37">
        <v>675</v>
      </c>
      <c r="AA168" s="37">
        <v>665</v>
      </c>
      <c r="AB168" s="37">
        <v>665</v>
      </c>
      <c r="AC168" s="37">
        <v>6895.71</v>
      </c>
      <c r="AD168" s="37">
        <v>6894.72</v>
      </c>
      <c r="AE168" s="37">
        <v>6873.4</v>
      </c>
      <c r="AF168" s="37">
        <v>6809.97</v>
      </c>
      <c r="AG168" s="37">
        <v>6839.45</v>
      </c>
      <c r="AH168" s="37">
        <v>6839.58</v>
      </c>
      <c r="AI168" s="37">
        <v>6856.58</v>
      </c>
      <c r="AJ168" s="37">
        <v>6843.24</v>
      </c>
      <c r="AK168" s="37">
        <v>6844.94</v>
      </c>
      <c r="AL168" s="37">
        <v>6857.42</v>
      </c>
      <c r="AM168" s="37">
        <v>6813.64</v>
      </c>
      <c r="AN168" s="37">
        <v>6807</v>
      </c>
      <c r="AO168" s="38">
        <f t="shared" si="32"/>
        <v>-1.5625E-2</v>
      </c>
      <c r="AP168" s="38">
        <f t="shared" si="32"/>
        <v>1.5873015873015872E-2</v>
      </c>
      <c r="AQ168" s="38">
        <f t="shared" si="32"/>
        <v>-7.8125E-3</v>
      </c>
      <c r="AR168" s="38">
        <f t="shared" si="32"/>
        <v>0</v>
      </c>
      <c r="AS168" s="38">
        <f t="shared" si="32"/>
        <v>7.874015748031496E-3</v>
      </c>
      <c r="AT168" s="38">
        <f t="shared" si="32"/>
        <v>0</v>
      </c>
      <c r="AU168" s="38">
        <f t="shared" si="44"/>
        <v>-2.2900763358778626E-2</v>
      </c>
      <c r="AV168" s="38">
        <f t="shared" si="44"/>
        <v>0</v>
      </c>
      <c r="AW168" s="38">
        <f t="shared" si="44"/>
        <v>-2.9629629629629631E-2</v>
      </c>
      <c r="AX168" s="38">
        <f t="shared" si="44"/>
        <v>1.5037593984962405E-2</v>
      </c>
      <c r="AY168" s="38">
        <f t="shared" si="44"/>
        <v>0</v>
      </c>
      <c r="AZ168" s="39">
        <f t="shared" si="36"/>
        <v>-3.718326738239848E-2</v>
      </c>
      <c r="BA168" s="38">
        <f t="shared" si="43"/>
        <v>-1.4356752241607924E-4</v>
      </c>
      <c r="BB168" s="38">
        <f t="shared" si="43"/>
        <v>-3.0922212939757695E-3</v>
      </c>
      <c r="BC168" s="38">
        <f t="shared" si="43"/>
        <v>-9.2283295021385898E-3</v>
      </c>
      <c r="BD168" s="38">
        <f t="shared" si="43"/>
        <v>4.3289471172412745E-3</v>
      </c>
      <c r="BE168" s="38">
        <f t="shared" si="43"/>
        <v>1.9007376324135587E-5</v>
      </c>
      <c r="BF168" s="38">
        <f t="shared" si="43"/>
        <v>2.4855327373903076E-3</v>
      </c>
      <c r="BG168" s="38">
        <f t="shared" si="45"/>
        <v>1.9493690123392057E-3</v>
      </c>
      <c r="BH168" s="38">
        <f t="shared" si="45"/>
        <v>-2.4835864156586007E-4</v>
      </c>
      <c r="BI168" s="38">
        <f t="shared" si="45"/>
        <v>-1.8199264446395981E-3</v>
      </c>
      <c r="BJ168" s="38">
        <f t="shared" si="45"/>
        <v>6.4253468043512342E-3</v>
      </c>
      <c r="BK168" s="38">
        <f t="shared" si="45"/>
        <v>9.7546643161456259E-4</v>
      </c>
      <c r="BL168" s="39">
        <f t="shared" si="37"/>
        <v>1.6512660745248236E-3</v>
      </c>
      <c r="BM168" s="40">
        <f t="shared" si="38"/>
        <v>-3.8834533456923302E-2</v>
      </c>
      <c r="BN168" s="41">
        <v>150</v>
      </c>
      <c r="BO168" s="41"/>
      <c r="BP168" s="42">
        <f>(BN168-BN167)/BN167</f>
        <v>1.5423728813559323</v>
      </c>
      <c r="BQ168" s="52">
        <f t="shared" si="39"/>
        <v>-6.7744664548994221E-2</v>
      </c>
      <c r="BR168" s="43">
        <v>3</v>
      </c>
      <c r="BS168" s="43">
        <v>8</v>
      </c>
      <c r="BT168" s="43">
        <v>100</v>
      </c>
      <c r="BU168" s="54">
        <f t="shared" si="40"/>
        <v>37.5</v>
      </c>
    </row>
    <row r="169" spans="1:73" x14ac:dyDescent="0.25">
      <c r="A169" s="44"/>
      <c r="B169" s="44"/>
      <c r="C169" s="44"/>
      <c r="D169" s="46">
        <v>2023</v>
      </c>
      <c r="E169" s="34">
        <v>1372731000000</v>
      </c>
      <c r="F169" s="34">
        <v>18195000000</v>
      </c>
      <c r="G169" s="34">
        <v>0</v>
      </c>
      <c r="H169" s="34">
        <f t="shared" si="41"/>
        <v>18195000000</v>
      </c>
      <c r="I169" s="34">
        <v>1569363000000</v>
      </c>
      <c r="J169" s="34">
        <v>13867387000000</v>
      </c>
      <c r="K169" s="35">
        <f t="shared" si="33"/>
        <v>178437000000</v>
      </c>
      <c r="L169" s="52">
        <f t="shared" si="34"/>
        <v>1.2867384461110085E-2</v>
      </c>
      <c r="M169" s="35">
        <v>2527847000000</v>
      </c>
      <c r="N169" s="34">
        <v>13867387000000</v>
      </c>
      <c r="O169" s="52">
        <f t="shared" si="35"/>
        <v>0.18228718936018731</v>
      </c>
      <c r="P169" s="36">
        <v>45358</v>
      </c>
      <c r="Q169" s="37">
        <v>545</v>
      </c>
      <c r="R169" s="37">
        <v>545</v>
      </c>
      <c r="S169" s="37">
        <v>545</v>
      </c>
      <c r="T169" s="37">
        <v>555</v>
      </c>
      <c r="U169" s="37">
        <v>550</v>
      </c>
      <c r="V169" s="37">
        <v>565</v>
      </c>
      <c r="W169" s="37">
        <v>570</v>
      </c>
      <c r="X169" s="37">
        <v>575</v>
      </c>
      <c r="Y169" s="37">
        <v>575</v>
      </c>
      <c r="Z169" s="37">
        <v>590</v>
      </c>
      <c r="AA169" s="37">
        <v>600</v>
      </c>
      <c r="AB169" s="37">
        <v>605</v>
      </c>
      <c r="AC169" s="37">
        <v>7328.64</v>
      </c>
      <c r="AD169" s="37">
        <v>7316.11</v>
      </c>
      <c r="AE169" s="37">
        <v>7311.91</v>
      </c>
      <c r="AF169" s="37">
        <v>7276.75</v>
      </c>
      <c r="AG169" s="37">
        <v>7247.46</v>
      </c>
      <c r="AH169" s="37">
        <v>7329.8</v>
      </c>
      <c r="AI169" s="37">
        <v>7373.96</v>
      </c>
      <c r="AJ169" s="37">
        <v>7381.91</v>
      </c>
      <c r="AK169" s="37">
        <v>7421.21</v>
      </c>
      <c r="AL169" s="37">
        <v>7433.31</v>
      </c>
      <c r="AM169" s="37">
        <v>7328.05</v>
      </c>
      <c r="AN169" s="37">
        <v>7302.45</v>
      </c>
      <c r="AO169" s="38">
        <f t="shared" si="32"/>
        <v>0</v>
      </c>
      <c r="AP169" s="38">
        <f t="shared" si="32"/>
        <v>0</v>
      </c>
      <c r="AQ169" s="38">
        <f t="shared" si="32"/>
        <v>1.834862385321101E-2</v>
      </c>
      <c r="AR169" s="38">
        <f t="shared" si="32"/>
        <v>-9.0090090090090089E-3</v>
      </c>
      <c r="AS169" s="38">
        <f t="shared" si="32"/>
        <v>2.7272727272727271E-2</v>
      </c>
      <c r="AT169" s="38">
        <f t="shared" si="32"/>
        <v>8.8495575221238937E-3</v>
      </c>
      <c r="AU169" s="38">
        <f t="shared" si="44"/>
        <v>-8.6956521739130436E-3</v>
      </c>
      <c r="AV169" s="38">
        <f t="shared" si="44"/>
        <v>0</v>
      </c>
      <c r="AW169" s="38">
        <f t="shared" si="44"/>
        <v>-2.5423728813559324E-2</v>
      </c>
      <c r="AX169" s="38">
        <f t="shared" si="44"/>
        <v>-1.6666666666666666E-2</v>
      </c>
      <c r="AY169" s="38">
        <f t="shared" si="44"/>
        <v>-8.2644628099173556E-3</v>
      </c>
      <c r="AZ169" s="39">
        <f t="shared" si="36"/>
        <v>-1.3588610825003223E-2</v>
      </c>
      <c r="BA169" s="38">
        <f t="shared" si="43"/>
        <v>-1.7097305912148304E-3</v>
      </c>
      <c r="BB169" s="38">
        <f t="shared" si="43"/>
        <v>-5.7407556748050785E-4</v>
      </c>
      <c r="BC169" s="38">
        <f t="shared" si="43"/>
        <v>-4.8085931035803031E-3</v>
      </c>
      <c r="BD169" s="38">
        <f t="shared" si="43"/>
        <v>-4.025148589686325E-3</v>
      </c>
      <c r="BE169" s="38">
        <f t="shared" si="43"/>
        <v>1.1361221724576631E-2</v>
      </c>
      <c r="BF169" s="38">
        <f t="shared" si="43"/>
        <v>6.024721001937277E-3</v>
      </c>
      <c r="BG169" s="38">
        <f t="shared" si="45"/>
        <v>-1.076957047701722E-3</v>
      </c>
      <c r="BH169" s="38">
        <f t="shared" si="45"/>
        <v>-5.2956323833984187E-3</v>
      </c>
      <c r="BI169" s="38">
        <f t="shared" si="45"/>
        <v>-1.6278078002935925E-3</v>
      </c>
      <c r="BJ169" s="38">
        <f t="shared" si="45"/>
        <v>1.436398496189303E-2</v>
      </c>
      <c r="BK169" s="38">
        <f t="shared" si="45"/>
        <v>3.5056727536649157E-3</v>
      </c>
      <c r="BL169" s="39">
        <f t="shared" si="37"/>
        <v>1.6137655358716155E-2</v>
      </c>
      <c r="BM169" s="40">
        <f t="shared" si="38"/>
        <v>-2.9726266183719378E-2</v>
      </c>
      <c r="BN169" s="41">
        <v>81</v>
      </c>
      <c r="BO169" s="41"/>
      <c r="BP169" s="42">
        <f>(BN169-BN168)/BN168</f>
        <v>-0.46</v>
      </c>
      <c r="BQ169" s="52">
        <f t="shared" si="39"/>
        <v>0.20734623083417256</v>
      </c>
      <c r="BR169" s="43">
        <v>3</v>
      </c>
      <c r="BS169" s="43">
        <v>8</v>
      </c>
      <c r="BT169" s="43">
        <v>100</v>
      </c>
      <c r="BU169" s="54">
        <f t="shared" si="40"/>
        <v>37.5</v>
      </c>
    </row>
    <row r="170" spans="1:73" x14ac:dyDescent="0.25">
      <c r="A170" s="44">
        <v>56</v>
      </c>
      <c r="B170" s="44" t="s">
        <v>148</v>
      </c>
      <c r="C170" s="44" t="s">
        <v>149</v>
      </c>
      <c r="D170" s="31">
        <v>2021</v>
      </c>
      <c r="E170" s="34">
        <v>8478885447</v>
      </c>
      <c r="F170" s="34">
        <v>336418051</v>
      </c>
      <c r="G170" s="34">
        <v>0</v>
      </c>
      <c r="H170" s="34">
        <f t="shared" si="41"/>
        <v>336418051</v>
      </c>
      <c r="I170" s="34">
        <v>-38315248355</v>
      </c>
      <c r="J170" s="34">
        <v>131669356688</v>
      </c>
      <c r="K170" s="35">
        <f t="shared" si="33"/>
        <v>-47130551853</v>
      </c>
      <c r="L170" s="52">
        <f t="shared" si="34"/>
        <v>-0.35794624534149755</v>
      </c>
      <c r="M170" s="35">
        <v>54607833589</v>
      </c>
      <c r="N170" s="34">
        <v>131669356688</v>
      </c>
      <c r="O170" s="52">
        <f t="shared" si="35"/>
        <v>0.41473456666456709</v>
      </c>
      <c r="P170" s="36">
        <v>44636</v>
      </c>
      <c r="Q170" s="37">
        <v>232</v>
      </c>
      <c r="R170" s="37">
        <v>232</v>
      </c>
      <c r="S170" s="37">
        <v>230</v>
      </c>
      <c r="T170" s="37">
        <v>232</v>
      </c>
      <c r="U170" s="37">
        <v>232</v>
      </c>
      <c r="V170" s="37">
        <v>236</v>
      </c>
      <c r="W170" s="37">
        <v>234</v>
      </c>
      <c r="X170" s="37">
        <v>232</v>
      </c>
      <c r="Y170" s="37">
        <v>234</v>
      </c>
      <c r="Z170" s="37">
        <v>240</v>
      </c>
      <c r="AA170" s="37">
        <v>238</v>
      </c>
      <c r="AB170" s="37">
        <v>236</v>
      </c>
      <c r="AC170" s="37">
        <v>6814.18</v>
      </c>
      <c r="AD170" s="37">
        <v>6864.44</v>
      </c>
      <c r="AE170" s="37">
        <v>6924.01</v>
      </c>
      <c r="AF170" s="37">
        <v>6922.6</v>
      </c>
      <c r="AG170" s="37">
        <v>6952.2</v>
      </c>
      <c r="AH170" s="37">
        <v>6918.19</v>
      </c>
      <c r="AI170" s="37">
        <v>6992.4</v>
      </c>
      <c r="AJ170" s="37">
        <v>6964.38</v>
      </c>
      <c r="AK170" s="37">
        <v>6954.96</v>
      </c>
      <c r="AL170" s="37">
        <v>6955.18</v>
      </c>
      <c r="AM170" s="37">
        <v>7000.82</v>
      </c>
      <c r="AN170" s="37">
        <v>6996.12</v>
      </c>
      <c r="AO170" s="38">
        <f t="shared" si="32"/>
        <v>0</v>
      </c>
      <c r="AP170" s="38">
        <f t="shared" si="32"/>
        <v>-8.6206896551724137E-3</v>
      </c>
      <c r="AQ170" s="38">
        <f t="shared" si="32"/>
        <v>8.6956521739130436E-3</v>
      </c>
      <c r="AR170" s="38">
        <f t="shared" ref="AR170:AT184" si="46">(U170-T170)/T170</f>
        <v>0</v>
      </c>
      <c r="AS170" s="38">
        <f t="shared" si="46"/>
        <v>1.7241379310344827E-2</v>
      </c>
      <c r="AT170" s="38">
        <f t="shared" si="46"/>
        <v>-8.4745762711864406E-3</v>
      </c>
      <c r="AU170" s="38">
        <f t="shared" si="44"/>
        <v>8.6206896551724137E-3</v>
      </c>
      <c r="AV170" s="38">
        <f t="shared" si="44"/>
        <v>-8.5470085470085479E-3</v>
      </c>
      <c r="AW170" s="38">
        <f t="shared" si="44"/>
        <v>-2.5000000000000001E-2</v>
      </c>
      <c r="AX170" s="38">
        <f t="shared" si="44"/>
        <v>8.4033613445378148E-3</v>
      </c>
      <c r="AY170" s="38">
        <f t="shared" si="44"/>
        <v>8.4745762711864406E-3</v>
      </c>
      <c r="AZ170" s="39">
        <f t="shared" si="36"/>
        <v>7.9338428178713644E-4</v>
      </c>
      <c r="BA170" s="38">
        <f t="shared" si="43"/>
        <v>7.3757957670621127E-3</v>
      </c>
      <c r="BB170" s="38">
        <f t="shared" si="43"/>
        <v>8.6780567679228919E-3</v>
      </c>
      <c r="BC170" s="38">
        <f t="shared" si="43"/>
        <v>-2.0363922062502141E-4</v>
      </c>
      <c r="BD170" s="38">
        <f t="shared" si="43"/>
        <v>4.2758501141188935E-3</v>
      </c>
      <c r="BE170" s="38">
        <f t="shared" si="43"/>
        <v>-4.8919766404879345E-3</v>
      </c>
      <c r="BF170" s="38">
        <f t="shared" si="43"/>
        <v>1.0726794147024011E-2</v>
      </c>
      <c r="BG170" s="38">
        <f t="shared" si="45"/>
        <v>4.0233301456841135E-3</v>
      </c>
      <c r="BH170" s="38">
        <f t="shared" si="45"/>
        <v>1.3544290693260741E-3</v>
      </c>
      <c r="BI170" s="38">
        <f t="shared" si="45"/>
        <v>-3.1631100848612782E-5</v>
      </c>
      <c r="BJ170" s="38">
        <f t="shared" si="45"/>
        <v>-6.5192363180312336E-3</v>
      </c>
      <c r="BK170" s="38">
        <f t="shared" si="45"/>
        <v>6.7180094109303701E-4</v>
      </c>
      <c r="BL170" s="39">
        <f t="shared" si="37"/>
        <v>2.545957367223833E-2</v>
      </c>
      <c r="BM170" s="40">
        <f t="shared" si="38"/>
        <v>-2.4666189390451194E-2</v>
      </c>
      <c r="BN170" s="41">
        <v>20.54</v>
      </c>
      <c r="BO170" s="41">
        <v>26.89</v>
      </c>
      <c r="BP170" s="42">
        <f>(BN170-BO170)/BO170</f>
        <v>-0.23614726664187435</v>
      </c>
      <c r="BQ170" s="52">
        <f t="shared" si="39"/>
        <v>0.38246976420617829</v>
      </c>
      <c r="BR170" s="43">
        <v>1</v>
      </c>
      <c r="BS170" s="43">
        <v>2</v>
      </c>
      <c r="BT170" s="43">
        <v>100</v>
      </c>
      <c r="BU170" s="54">
        <f t="shared" si="40"/>
        <v>50</v>
      </c>
    </row>
    <row r="171" spans="1:73" x14ac:dyDescent="0.25">
      <c r="A171" s="44"/>
      <c r="B171" s="44"/>
      <c r="C171" s="44"/>
      <c r="D171" s="45">
        <v>2022</v>
      </c>
      <c r="E171" s="34">
        <v>17125833239</v>
      </c>
      <c r="F171" s="34">
        <v>357288657</v>
      </c>
      <c r="G171" s="34">
        <v>0</v>
      </c>
      <c r="H171" s="34">
        <f t="shared" si="41"/>
        <v>357288657</v>
      </c>
      <c r="I171" s="34">
        <v>18865678286</v>
      </c>
      <c r="J171" s="34">
        <v>157982373781</v>
      </c>
      <c r="K171" s="35">
        <f t="shared" si="33"/>
        <v>1382556390</v>
      </c>
      <c r="L171" s="52">
        <f t="shared" si="34"/>
        <v>8.7513331830077565E-3</v>
      </c>
      <c r="M171" s="35">
        <v>75193658157</v>
      </c>
      <c r="N171" s="34">
        <v>157982373781</v>
      </c>
      <c r="O171" s="52">
        <f t="shared" si="35"/>
        <v>0.47596232641266517</v>
      </c>
      <c r="P171" s="36">
        <v>45014</v>
      </c>
      <c r="Q171" s="37">
        <v>183</v>
      </c>
      <c r="R171" s="37">
        <v>184</v>
      </c>
      <c r="S171" s="37">
        <v>183</v>
      </c>
      <c r="T171" s="37">
        <v>200</v>
      </c>
      <c r="U171" s="37">
        <v>200</v>
      </c>
      <c r="V171" s="37">
        <v>186</v>
      </c>
      <c r="W171" s="37">
        <v>181</v>
      </c>
      <c r="X171" s="37">
        <v>192</v>
      </c>
      <c r="Y171" s="37">
        <v>188</v>
      </c>
      <c r="Z171" s="37">
        <v>190</v>
      </c>
      <c r="AA171" s="37">
        <v>188</v>
      </c>
      <c r="AB171" s="37">
        <v>185</v>
      </c>
      <c r="AC171" s="37">
        <v>6678.24</v>
      </c>
      <c r="AD171" s="37">
        <v>6612.49</v>
      </c>
      <c r="AE171" s="37">
        <v>6691.61</v>
      </c>
      <c r="AF171" s="37">
        <v>6762.25</v>
      </c>
      <c r="AG171" s="37">
        <v>6708.93</v>
      </c>
      <c r="AH171" s="37">
        <v>6760.33</v>
      </c>
      <c r="AI171" s="37">
        <v>6839.44</v>
      </c>
      <c r="AJ171" s="37">
        <v>6808.95</v>
      </c>
      <c r="AK171" s="37">
        <v>6805.28</v>
      </c>
      <c r="AL171" s="37">
        <v>6827.17</v>
      </c>
      <c r="AM171" s="37">
        <v>6833.18</v>
      </c>
      <c r="AN171" s="37">
        <v>6819.67</v>
      </c>
      <c r="AO171" s="38">
        <f t="shared" ref="AO171:AQ184" si="47">(R171-Q171)/Q171</f>
        <v>5.4644808743169399E-3</v>
      </c>
      <c r="AP171" s="38">
        <f t="shared" si="47"/>
        <v>-5.434782608695652E-3</v>
      </c>
      <c r="AQ171" s="38">
        <f t="shared" si="47"/>
        <v>9.2896174863387984E-2</v>
      </c>
      <c r="AR171" s="38">
        <f t="shared" si="46"/>
        <v>0</v>
      </c>
      <c r="AS171" s="38">
        <f t="shared" si="46"/>
        <v>-7.0000000000000007E-2</v>
      </c>
      <c r="AT171" s="38">
        <f t="shared" si="46"/>
        <v>-2.6881720430107527E-2</v>
      </c>
      <c r="AU171" s="38">
        <f t="shared" si="44"/>
        <v>-5.7291666666666664E-2</v>
      </c>
      <c r="AV171" s="38">
        <f t="shared" si="44"/>
        <v>2.1276595744680851E-2</v>
      </c>
      <c r="AW171" s="38">
        <f t="shared" si="44"/>
        <v>-1.0526315789473684E-2</v>
      </c>
      <c r="AX171" s="38">
        <f t="shared" si="44"/>
        <v>1.0638297872340425E-2</v>
      </c>
      <c r="AY171" s="38">
        <f t="shared" si="44"/>
        <v>1.6216216216216217E-2</v>
      </c>
      <c r="AZ171" s="39">
        <f t="shared" si="36"/>
        <v>-2.3642719924001111E-2</v>
      </c>
      <c r="BA171" s="38">
        <f t="shared" si="43"/>
        <v>-9.8454083710678257E-3</v>
      </c>
      <c r="BB171" s="38">
        <f t="shared" si="43"/>
        <v>1.1965235486178413E-2</v>
      </c>
      <c r="BC171" s="38">
        <f t="shared" si="43"/>
        <v>1.0556502844606953E-2</v>
      </c>
      <c r="BD171" s="38">
        <f t="shared" si="43"/>
        <v>-7.8849495360271676E-3</v>
      </c>
      <c r="BE171" s="38">
        <f t="shared" si="43"/>
        <v>7.6614303622186599E-3</v>
      </c>
      <c r="BF171" s="38">
        <f t="shared" si="43"/>
        <v>1.1702091465949098E-2</v>
      </c>
      <c r="BG171" s="38">
        <f t="shared" si="45"/>
        <v>4.4779297835936208E-3</v>
      </c>
      <c r="BH171" s="38">
        <f t="shared" si="45"/>
        <v>5.3928714174877055E-4</v>
      </c>
      <c r="BI171" s="38">
        <f t="shared" si="45"/>
        <v>-3.206306566263961E-3</v>
      </c>
      <c r="BJ171" s="38">
        <f t="shared" si="45"/>
        <v>-8.7953193096043398E-4</v>
      </c>
      <c r="BK171" s="38">
        <f t="shared" si="45"/>
        <v>1.9810342729193963E-3</v>
      </c>
      <c r="BL171" s="39">
        <f t="shared" si="37"/>
        <v>2.7067314952895521E-2</v>
      </c>
      <c r="BM171" s="40">
        <f t="shared" si="38"/>
        <v>-5.0710034876896633E-2</v>
      </c>
      <c r="BN171" s="41">
        <v>15.1</v>
      </c>
      <c r="BO171" s="41"/>
      <c r="BP171" s="42">
        <f>(BN171-BN170)/BN170</f>
        <v>-0.26484907497565724</v>
      </c>
      <c r="BQ171" s="52">
        <f t="shared" si="39"/>
        <v>0.43935601771534138</v>
      </c>
      <c r="BR171" s="43">
        <v>1</v>
      </c>
      <c r="BS171" s="43">
        <v>2</v>
      </c>
      <c r="BT171" s="43">
        <v>100</v>
      </c>
      <c r="BU171" s="54">
        <f t="shared" si="40"/>
        <v>50</v>
      </c>
    </row>
    <row r="172" spans="1:73" x14ac:dyDescent="0.25">
      <c r="A172" s="44"/>
      <c r="B172" s="44"/>
      <c r="C172" s="44"/>
      <c r="D172" s="46">
        <v>2023</v>
      </c>
      <c r="E172" s="34">
        <v>11249447308</v>
      </c>
      <c r="F172" s="34">
        <v>889266419</v>
      </c>
      <c r="G172" s="34">
        <v>0</v>
      </c>
      <c r="H172" s="34">
        <f t="shared" si="41"/>
        <v>889266419</v>
      </c>
      <c r="I172" s="34">
        <v>-11953352490</v>
      </c>
      <c r="J172" s="34">
        <v>199907912568</v>
      </c>
      <c r="K172" s="35">
        <f t="shared" si="33"/>
        <v>-24092066217</v>
      </c>
      <c r="L172" s="52">
        <f t="shared" si="34"/>
        <v>-0.12051582104737812</v>
      </c>
      <c r="M172" s="35">
        <v>115421733330</v>
      </c>
      <c r="N172" s="34">
        <v>199907912568</v>
      </c>
      <c r="O172" s="52">
        <f t="shared" si="35"/>
        <v>0.5773745113302533</v>
      </c>
      <c r="P172" s="36">
        <v>45378</v>
      </c>
      <c r="Q172" s="37">
        <v>120</v>
      </c>
      <c r="R172" s="37">
        <v>118</v>
      </c>
      <c r="S172" s="37">
        <v>128</v>
      </c>
      <c r="T172" s="37">
        <v>122</v>
      </c>
      <c r="U172" s="37">
        <v>122</v>
      </c>
      <c r="V172" s="37">
        <v>122</v>
      </c>
      <c r="W172" s="37">
        <v>121</v>
      </c>
      <c r="X172" s="37">
        <v>122</v>
      </c>
      <c r="Y172" s="37">
        <v>117</v>
      </c>
      <c r="Z172" s="37">
        <v>116</v>
      </c>
      <c r="AA172" s="37">
        <v>119</v>
      </c>
      <c r="AB172" s="37">
        <v>117</v>
      </c>
      <c r="AC172" s="37">
        <v>7336.75</v>
      </c>
      <c r="AD172" s="37">
        <v>7331.13</v>
      </c>
      <c r="AE172" s="37">
        <v>7338.35</v>
      </c>
      <c r="AF172" s="37">
        <v>7350.15</v>
      </c>
      <c r="AG172" s="37">
        <v>7377.76</v>
      </c>
      <c r="AH172" s="37">
        <v>7365.66</v>
      </c>
      <c r="AI172" s="37">
        <v>7310.09</v>
      </c>
      <c r="AJ172" s="37">
        <v>7288.81</v>
      </c>
      <c r="AK172" s="37">
        <v>7205.06</v>
      </c>
      <c r="AL172" s="37">
        <v>7236.98</v>
      </c>
      <c r="AM172" s="37">
        <v>7166.84</v>
      </c>
      <c r="AN172" s="37">
        <v>7254.4</v>
      </c>
      <c r="AO172" s="38">
        <f t="shared" si="47"/>
        <v>-1.6666666666666666E-2</v>
      </c>
      <c r="AP172" s="38">
        <f t="shared" si="47"/>
        <v>8.4745762711864403E-2</v>
      </c>
      <c r="AQ172" s="38">
        <f t="shared" si="47"/>
        <v>-4.6875E-2</v>
      </c>
      <c r="AR172" s="38">
        <f t="shared" si="46"/>
        <v>0</v>
      </c>
      <c r="AS172" s="38">
        <f t="shared" si="46"/>
        <v>0</v>
      </c>
      <c r="AT172" s="38">
        <f t="shared" si="46"/>
        <v>-8.1967213114754103E-3</v>
      </c>
      <c r="AU172" s="38">
        <f t="shared" si="44"/>
        <v>-8.1967213114754103E-3</v>
      </c>
      <c r="AV172" s="38">
        <f t="shared" si="44"/>
        <v>4.2735042735042736E-2</v>
      </c>
      <c r="AW172" s="38">
        <f t="shared" si="44"/>
        <v>8.6206896551724137E-3</v>
      </c>
      <c r="AX172" s="38">
        <f t="shared" si="44"/>
        <v>-2.5210084033613446E-2</v>
      </c>
      <c r="AY172" s="38">
        <f t="shared" si="44"/>
        <v>1.7094017094017096E-2</v>
      </c>
      <c r="AZ172" s="39">
        <f t="shared" si="36"/>
        <v>4.8050318872865719E-2</v>
      </c>
      <c r="BA172" s="38">
        <f t="shared" si="43"/>
        <v>-7.6600674685656331E-4</v>
      </c>
      <c r="BB172" s="38">
        <f t="shared" si="43"/>
        <v>9.8484135460703251E-4</v>
      </c>
      <c r="BC172" s="38">
        <f t="shared" si="43"/>
        <v>1.607990897136178E-3</v>
      </c>
      <c r="BD172" s="38">
        <f t="shared" si="43"/>
        <v>3.7563859240968664E-3</v>
      </c>
      <c r="BE172" s="38">
        <f t="shared" si="43"/>
        <v>-1.6400641929258154E-3</v>
      </c>
      <c r="BF172" s="38">
        <f t="shared" si="43"/>
        <v>-7.5444698777841646E-3</v>
      </c>
      <c r="BG172" s="38">
        <f t="shared" si="45"/>
        <v>2.9195437938428557E-3</v>
      </c>
      <c r="BH172" s="38">
        <f t="shared" si="45"/>
        <v>1.1623775513319804E-2</v>
      </c>
      <c r="BI172" s="38">
        <f t="shared" si="45"/>
        <v>-4.4106795928687331E-3</v>
      </c>
      <c r="BJ172" s="38">
        <f t="shared" si="45"/>
        <v>9.7867400416361203E-3</v>
      </c>
      <c r="BK172" s="38">
        <f t="shared" si="45"/>
        <v>-1.2069916188795696E-2</v>
      </c>
      <c r="BL172" s="39">
        <f t="shared" si="37"/>
        <v>4.2481409254078849E-3</v>
      </c>
      <c r="BM172" s="40">
        <f t="shared" si="38"/>
        <v>4.3802177947457832E-2</v>
      </c>
      <c r="BN172" s="41">
        <v>6.89</v>
      </c>
      <c r="BO172" s="41"/>
      <c r="BP172" s="42">
        <f>(BN172-BN171)/BN171</f>
        <v>-0.5437086092715232</v>
      </c>
      <c r="BQ172" s="52">
        <f t="shared" si="39"/>
        <v>4.0188479049133592E-2</v>
      </c>
      <c r="BR172" s="43">
        <v>1</v>
      </c>
      <c r="BS172" s="43">
        <v>2</v>
      </c>
      <c r="BT172" s="43">
        <v>100</v>
      </c>
      <c r="BU172" s="54">
        <f t="shared" si="40"/>
        <v>50</v>
      </c>
    </row>
    <row r="173" spans="1:73" x14ac:dyDescent="0.25">
      <c r="A173" s="44">
        <v>57</v>
      </c>
      <c r="B173" s="44" t="s">
        <v>150</v>
      </c>
      <c r="C173" s="44" t="s">
        <v>151</v>
      </c>
      <c r="D173" s="31">
        <v>2021</v>
      </c>
      <c r="E173" s="34">
        <v>22210809458</v>
      </c>
      <c r="F173" s="34">
        <v>97423290</v>
      </c>
      <c r="G173" s="34">
        <v>15139721</v>
      </c>
      <c r="H173" s="34">
        <f t="shared" si="41"/>
        <v>112563011</v>
      </c>
      <c r="I173" s="34">
        <v>6491508732</v>
      </c>
      <c r="J173" s="34">
        <v>147435386311</v>
      </c>
      <c r="K173" s="35">
        <f t="shared" si="33"/>
        <v>-15831863737</v>
      </c>
      <c r="L173" s="52">
        <f t="shared" si="34"/>
        <v>-0.1073817089175884</v>
      </c>
      <c r="M173" s="35">
        <v>8851215507</v>
      </c>
      <c r="N173" s="34">
        <v>147435386311</v>
      </c>
      <c r="O173" s="52">
        <f t="shared" si="35"/>
        <v>6.0034539390219785E-2</v>
      </c>
      <c r="P173" s="36">
        <v>44655</v>
      </c>
      <c r="Q173" s="37">
        <v>208</v>
      </c>
      <c r="R173" s="37">
        <v>212</v>
      </c>
      <c r="S173" s="37">
        <v>210</v>
      </c>
      <c r="T173" s="37">
        <v>208</v>
      </c>
      <c r="U173" s="37">
        <v>210</v>
      </c>
      <c r="V173" s="37">
        <v>208</v>
      </c>
      <c r="W173" s="37">
        <v>208</v>
      </c>
      <c r="X173" s="37">
        <v>204</v>
      </c>
      <c r="Y173" s="37">
        <v>204</v>
      </c>
      <c r="Z173" s="37">
        <v>204</v>
      </c>
      <c r="AA173" s="37">
        <v>204</v>
      </c>
      <c r="AB173" s="37">
        <v>206</v>
      </c>
      <c r="AC173" s="37">
        <v>7002.53</v>
      </c>
      <c r="AD173" s="37">
        <v>7049.6</v>
      </c>
      <c r="AE173" s="37">
        <v>7011.69</v>
      </c>
      <c r="AF173" s="37">
        <v>7053.19</v>
      </c>
      <c r="AG173" s="37">
        <v>7071.44</v>
      </c>
      <c r="AH173" s="37">
        <v>7078.76</v>
      </c>
      <c r="AI173" s="37">
        <v>7116.22</v>
      </c>
      <c r="AJ173" s="37">
        <v>7148.3</v>
      </c>
      <c r="AK173" s="37">
        <v>7104.22</v>
      </c>
      <c r="AL173" s="37">
        <v>7127.37</v>
      </c>
      <c r="AM173" s="37">
        <v>7210.83</v>
      </c>
      <c r="AN173" s="37">
        <v>7203.79</v>
      </c>
      <c r="AO173" s="38">
        <f t="shared" si="47"/>
        <v>1.9230769230769232E-2</v>
      </c>
      <c r="AP173" s="38">
        <f t="shared" si="47"/>
        <v>-9.433962264150943E-3</v>
      </c>
      <c r="AQ173" s="38">
        <f t="shared" si="47"/>
        <v>-9.5238095238095247E-3</v>
      </c>
      <c r="AR173" s="38">
        <f t="shared" si="46"/>
        <v>9.6153846153846159E-3</v>
      </c>
      <c r="AS173" s="38">
        <f t="shared" si="46"/>
        <v>-9.5238095238095247E-3</v>
      </c>
      <c r="AT173" s="38">
        <f t="shared" si="46"/>
        <v>0</v>
      </c>
      <c r="AU173" s="38">
        <f t="shared" si="44"/>
        <v>1.9607843137254902E-2</v>
      </c>
      <c r="AV173" s="38">
        <f t="shared" si="44"/>
        <v>0</v>
      </c>
      <c r="AW173" s="38">
        <f t="shared" si="44"/>
        <v>0</v>
      </c>
      <c r="AX173" s="38">
        <f t="shared" si="44"/>
        <v>0</v>
      </c>
      <c r="AY173" s="38">
        <f t="shared" si="44"/>
        <v>-9.7087378640776691E-3</v>
      </c>
      <c r="AZ173" s="39">
        <f t="shared" si="36"/>
        <v>1.026367780756109E-2</v>
      </c>
      <c r="BA173" s="38">
        <f t="shared" si="43"/>
        <v>6.7218562433864074E-3</v>
      </c>
      <c r="BB173" s="38">
        <f t="shared" si="43"/>
        <v>-5.3776100771676071E-3</v>
      </c>
      <c r="BC173" s="38">
        <f t="shared" si="43"/>
        <v>5.918687220912505E-3</v>
      </c>
      <c r="BD173" s="38">
        <f t="shared" si="43"/>
        <v>2.5874816926809005E-3</v>
      </c>
      <c r="BE173" s="38">
        <f t="shared" si="43"/>
        <v>1.0351498421821608E-3</v>
      </c>
      <c r="BF173" s="38">
        <f t="shared" si="43"/>
        <v>5.291887279693059E-3</v>
      </c>
      <c r="BG173" s="38">
        <f t="shared" si="45"/>
        <v>-4.4877803114027007E-3</v>
      </c>
      <c r="BH173" s="38">
        <f t="shared" si="45"/>
        <v>6.2047628029537269E-3</v>
      </c>
      <c r="BI173" s="38">
        <f t="shared" si="45"/>
        <v>-3.248042405543649E-3</v>
      </c>
      <c r="BJ173" s="38">
        <f t="shared" si="45"/>
        <v>-1.1574257055013089E-2</v>
      </c>
      <c r="BK173" s="38">
        <f t="shared" si="45"/>
        <v>9.7726335720502177E-4</v>
      </c>
      <c r="BL173" s="39">
        <f t="shared" si="37"/>
        <v>4.0493985898867376E-3</v>
      </c>
      <c r="BM173" s="40">
        <f t="shared" si="38"/>
        <v>6.2142792176743521E-3</v>
      </c>
      <c r="BN173" s="41">
        <v>20</v>
      </c>
      <c r="BO173" s="41">
        <v>54</v>
      </c>
      <c r="BP173" s="42">
        <f>(BN173-BO173)/BO173</f>
        <v>-0.62962962962962965</v>
      </c>
      <c r="BQ173" s="52">
        <f t="shared" si="39"/>
        <v>9.4402674183693677E-2</v>
      </c>
      <c r="BR173" s="43">
        <v>1</v>
      </c>
      <c r="BS173" s="43">
        <v>3</v>
      </c>
      <c r="BT173" s="43">
        <v>100</v>
      </c>
      <c r="BU173" s="54">
        <f t="shared" si="40"/>
        <v>33.333333333333329</v>
      </c>
    </row>
    <row r="174" spans="1:73" x14ac:dyDescent="0.25">
      <c r="A174" s="44"/>
      <c r="B174" s="44"/>
      <c r="C174" s="44"/>
      <c r="D174" s="45">
        <v>2022</v>
      </c>
      <c r="E174" s="34">
        <v>14235503874</v>
      </c>
      <c r="F174" s="34">
        <v>243727047</v>
      </c>
      <c r="G174" s="34">
        <v>9525000</v>
      </c>
      <c r="H174" s="34">
        <f t="shared" si="41"/>
        <v>253252047</v>
      </c>
      <c r="I174" s="34">
        <v>8088371090</v>
      </c>
      <c r="J174" s="34">
        <v>164088907388</v>
      </c>
      <c r="K174" s="35">
        <f t="shared" si="33"/>
        <v>-6400384831</v>
      </c>
      <c r="L174" s="52">
        <f t="shared" si="34"/>
        <v>-3.9005591132774325E-2</v>
      </c>
      <c r="M174" s="35">
        <v>25732479292</v>
      </c>
      <c r="N174" s="34">
        <v>164088907388</v>
      </c>
      <c r="O174" s="52">
        <f t="shared" si="35"/>
        <v>0.15682034636962819</v>
      </c>
      <c r="P174" s="36">
        <v>45014</v>
      </c>
      <c r="Q174" s="37">
        <v>177</v>
      </c>
      <c r="R174" s="37">
        <v>174</v>
      </c>
      <c r="S174" s="37">
        <v>172</v>
      </c>
      <c r="T174" s="37">
        <v>170</v>
      </c>
      <c r="U174" s="37">
        <v>170</v>
      </c>
      <c r="V174" s="37">
        <v>170</v>
      </c>
      <c r="W174" s="37">
        <v>174</v>
      </c>
      <c r="X174" s="37">
        <v>174</v>
      </c>
      <c r="Y174" s="37">
        <v>177</v>
      </c>
      <c r="Z174" s="37">
        <v>169</v>
      </c>
      <c r="AA174" s="37">
        <v>167</v>
      </c>
      <c r="AB174" s="37">
        <v>169</v>
      </c>
      <c r="AC174" s="37">
        <v>6678.24</v>
      </c>
      <c r="AD174" s="37">
        <v>6612.49</v>
      </c>
      <c r="AE174" s="37">
        <v>6691.61</v>
      </c>
      <c r="AF174" s="37">
        <v>6762.25</v>
      </c>
      <c r="AG174" s="37">
        <v>6708.93</v>
      </c>
      <c r="AH174" s="37">
        <v>6760.33</v>
      </c>
      <c r="AI174" s="37">
        <v>6839.44</v>
      </c>
      <c r="AJ174" s="37">
        <v>6808.95</v>
      </c>
      <c r="AK174" s="37">
        <v>6805.28</v>
      </c>
      <c r="AL174" s="37">
        <v>6827.17</v>
      </c>
      <c r="AM174" s="37">
        <v>6833.18</v>
      </c>
      <c r="AN174" s="37">
        <v>6819.67</v>
      </c>
      <c r="AO174" s="38">
        <f t="shared" si="47"/>
        <v>-1.6949152542372881E-2</v>
      </c>
      <c r="AP174" s="38">
        <f t="shared" si="47"/>
        <v>-1.1494252873563218E-2</v>
      </c>
      <c r="AQ174" s="38">
        <f t="shared" si="47"/>
        <v>-1.1627906976744186E-2</v>
      </c>
      <c r="AR174" s="38">
        <f t="shared" si="46"/>
        <v>0</v>
      </c>
      <c r="AS174" s="38">
        <f t="shared" si="46"/>
        <v>0</v>
      </c>
      <c r="AT174" s="38">
        <f t="shared" si="46"/>
        <v>2.3529411764705882E-2</v>
      </c>
      <c r="AU174" s="38">
        <f t="shared" si="44"/>
        <v>0</v>
      </c>
      <c r="AV174" s="38">
        <f t="shared" si="44"/>
        <v>-1.6949152542372881E-2</v>
      </c>
      <c r="AW174" s="38">
        <f t="shared" si="44"/>
        <v>4.7337278106508875E-2</v>
      </c>
      <c r="AX174" s="38">
        <f t="shared" si="44"/>
        <v>1.1976047904191617E-2</v>
      </c>
      <c r="AY174" s="38">
        <f t="shared" si="44"/>
        <v>-1.1834319526627219E-2</v>
      </c>
      <c r="AZ174" s="39">
        <f t="shared" si="36"/>
        <v>1.3987953313725989E-2</v>
      </c>
      <c r="BA174" s="38">
        <f t="shared" si="43"/>
        <v>-9.8454083710678257E-3</v>
      </c>
      <c r="BB174" s="38">
        <f t="shared" si="43"/>
        <v>1.1965235486178413E-2</v>
      </c>
      <c r="BC174" s="38">
        <f t="shared" si="43"/>
        <v>1.0556502844606953E-2</v>
      </c>
      <c r="BD174" s="38">
        <f t="shared" si="43"/>
        <v>-7.8849495360271676E-3</v>
      </c>
      <c r="BE174" s="38">
        <f t="shared" si="43"/>
        <v>7.6614303622186599E-3</v>
      </c>
      <c r="BF174" s="38">
        <f t="shared" si="43"/>
        <v>1.1702091465949098E-2</v>
      </c>
      <c r="BG174" s="38">
        <f t="shared" si="45"/>
        <v>4.4779297835936208E-3</v>
      </c>
      <c r="BH174" s="38">
        <f t="shared" si="45"/>
        <v>5.3928714174877055E-4</v>
      </c>
      <c r="BI174" s="38">
        <f t="shared" si="45"/>
        <v>-3.206306566263961E-3</v>
      </c>
      <c r="BJ174" s="38">
        <f t="shared" si="45"/>
        <v>-8.7953193096043398E-4</v>
      </c>
      <c r="BK174" s="38">
        <f t="shared" si="45"/>
        <v>1.9810342729193963E-3</v>
      </c>
      <c r="BL174" s="39">
        <f t="shared" si="37"/>
        <v>2.7067314952895521E-2</v>
      </c>
      <c r="BM174" s="40">
        <f t="shared" si="38"/>
        <v>-1.3079361639169533E-2</v>
      </c>
      <c r="BN174" s="41">
        <v>9</v>
      </c>
      <c r="BO174" s="41"/>
      <c r="BP174" s="42">
        <f>(BN174-BN173)/BN173</f>
        <v>-0.55000000000000004</v>
      </c>
      <c r="BQ174" s="52">
        <f t="shared" si="39"/>
        <v>0.1431497484348537</v>
      </c>
      <c r="BR174" s="43">
        <v>1</v>
      </c>
      <c r="BS174" s="43">
        <v>3</v>
      </c>
      <c r="BT174" s="43">
        <v>100</v>
      </c>
      <c r="BU174" s="54">
        <f t="shared" si="40"/>
        <v>33.333333333333329</v>
      </c>
    </row>
    <row r="175" spans="1:73" x14ac:dyDescent="0.25">
      <c r="A175" s="44"/>
      <c r="B175" s="44"/>
      <c r="C175" s="44"/>
      <c r="D175" s="46">
        <v>2023</v>
      </c>
      <c r="E175" s="34">
        <v>19301845758</v>
      </c>
      <c r="F175" s="34">
        <v>362043429</v>
      </c>
      <c r="G175" s="34">
        <v>6075000</v>
      </c>
      <c r="H175" s="34">
        <f t="shared" si="41"/>
        <v>368118429</v>
      </c>
      <c r="I175" s="34">
        <v>14192533195</v>
      </c>
      <c r="J175" s="34">
        <v>175625458035</v>
      </c>
      <c r="K175" s="35">
        <f t="shared" si="33"/>
        <v>-5477430992</v>
      </c>
      <c r="L175" s="52">
        <f t="shared" si="34"/>
        <v>-3.1188137831978865E-2</v>
      </c>
      <c r="M175" s="35">
        <v>24574399638</v>
      </c>
      <c r="N175" s="34">
        <v>175625458035</v>
      </c>
      <c r="O175" s="52">
        <f t="shared" si="35"/>
        <v>0.13992504226296523</v>
      </c>
      <c r="P175" s="36">
        <v>45369</v>
      </c>
      <c r="Q175" s="37">
        <v>161</v>
      </c>
      <c r="R175" s="37">
        <v>161</v>
      </c>
      <c r="S175" s="37">
        <v>161</v>
      </c>
      <c r="T175" s="37">
        <v>158</v>
      </c>
      <c r="U175" s="37">
        <v>159</v>
      </c>
      <c r="V175" s="37">
        <v>160</v>
      </c>
      <c r="W175" s="37">
        <v>161</v>
      </c>
      <c r="X175" s="37">
        <v>162</v>
      </c>
      <c r="Y175" s="37">
        <v>167</v>
      </c>
      <c r="Z175" s="37">
        <v>165</v>
      </c>
      <c r="AA175" s="37">
        <v>157</v>
      </c>
      <c r="AB175" s="37">
        <v>157</v>
      </c>
      <c r="AC175" s="37">
        <v>7329.8</v>
      </c>
      <c r="AD175" s="37">
        <v>7373.96</v>
      </c>
      <c r="AE175" s="37">
        <v>7381.91</v>
      </c>
      <c r="AF175" s="37">
        <v>7421.21</v>
      </c>
      <c r="AG175" s="37">
        <v>7433.31</v>
      </c>
      <c r="AH175" s="37">
        <v>7328.05</v>
      </c>
      <c r="AI175" s="37">
        <v>7302.45</v>
      </c>
      <c r="AJ175" s="37">
        <v>7336.75</v>
      </c>
      <c r="AK175" s="37">
        <v>7331.13</v>
      </c>
      <c r="AL175" s="37">
        <v>7338.35</v>
      </c>
      <c r="AM175" s="37">
        <v>7350.15</v>
      </c>
      <c r="AN175" s="37">
        <v>7377.76</v>
      </c>
      <c r="AO175" s="38">
        <f t="shared" si="47"/>
        <v>0</v>
      </c>
      <c r="AP175" s="38">
        <f t="shared" si="47"/>
        <v>0</v>
      </c>
      <c r="AQ175" s="38">
        <f t="shared" si="47"/>
        <v>-1.8633540372670808E-2</v>
      </c>
      <c r="AR175" s="38">
        <f t="shared" si="46"/>
        <v>6.3291139240506328E-3</v>
      </c>
      <c r="AS175" s="38">
        <f t="shared" si="46"/>
        <v>6.2893081761006293E-3</v>
      </c>
      <c r="AT175" s="38">
        <f t="shared" si="46"/>
        <v>6.2500000000000003E-3</v>
      </c>
      <c r="AU175" s="38">
        <f t="shared" si="44"/>
        <v>-6.1728395061728392E-3</v>
      </c>
      <c r="AV175" s="38">
        <f t="shared" si="44"/>
        <v>-2.9940119760479042E-2</v>
      </c>
      <c r="AW175" s="38">
        <f t="shared" si="44"/>
        <v>1.2121212121212121E-2</v>
      </c>
      <c r="AX175" s="38">
        <f t="shared" si="44"/>
        <v>5.0955414012738856E-2</v>
      </c>
      <c r="AY175" s="38">
        <f t="shared" si="44"/>
        <v>0</v>
      </c>
      <c r="AZ175" s="39">
        <f t="shared" si="36"/>
        <v>2.7198548594779555E-2</v>
      </c>
      <c r="BA175" s="38">
        <f t="shared" si="43"/>
        <v>6.024721001937277E-3</v>
      </c>
      <c r="BB175" s="38">
        <f t="shared" si="43"/>
        <v>1.0781181346250614E-3</v>
      </c>
      <c r="BC175" s="38">
        <f t="shared" si="43"/>
        <v>5.3238254056199794E-3</v>
      </c>
      <c r="BD175" s="38">
        <f t="shared" si="43"/>
        <v>1.6304618788580789E-3</v>
      </c>
      <c r="BE175" s="38">
        <f t="shared" si="43"/>
        <v>-1.4160582566851135E-2</v>
      </c>
      <c r="BF175" s="38">
        <f t="shared" si="43"/>
        <v>-3.4934259455107926E-3</v>
      </c>
      <c r="BG175" s="38">
        <f t="shared" si="45"/>
        <v>-4.6750945582172193E-3</v>
      </c>
      <c r="BH175" s="38">
        <f t="shared" si="45"/>
        <v>7.6659396300432416E-4</v>
      </c>
      <c r="BI175" s="38">
        <f t="shared" si="45"/>
        <v>-9.8387239638341784E-4</v>
      </c>
      <c r="BJ175" s="38">
        <f t="shared" si="45"/>
        <v>-1.6054094134132328E-3</v>
      </c>
      <c r="BK175" s="38">
        <f t="shared" si="45"/>
        <v>-3.7423282947670541E-3</v>
      </c>
      <c r="BL175" s="39">
        <f t="shared" si="37"/>
        <v>-1.3836992791098131E-2</v>
      </c>
      <c r="BM175" s="40">
        <f t="shared" si="38"/>
        <v>4.1035541385877686E-2</v>
      </c>
      <c r="BN175" s="41">
        <v>13</v>
      </c>
      <c r="BO175" s="41"/>
      <c r="BP175" s="42">
        <f>(BN175-BN174)/BN174</f>
        <v>0.44444444444444442</v>
      </c>
      <c r="BQ175" s="52">
        <f t="shared" si="39"/>
        <v>-5.5389281881775214E-2</v>
      </c>
      <c r="BR175" s="43">
        <v>1</v>
      </c>
      <c r="BS175" s="43">
        <v>3</v>
      </c>
      <c r="BT175" s="43">
        <v>100</v>
      </c>
      <c r="BU175" s="54">
        <f t="shared" si="40"/>
        <v>33.333333333333329</v>
      </c>
    </row>
    <row r="176" spans="1:73" x14ac:dyDescent="0.25">
      <c r="A176" s="44">
        <v>58</v>
      </c>
      <c r="B176" s="44" t="s">
        <v>152</v>
      </c>
      <c r="C176" s="44" t="s">
        <v>153</v>
      </c>
      <c r="D176" s="31">
        <v>2021</v>
      </c>
      <c r="E176" s="34">
        <v>1006669000000</v>
      </c>
      <c r="F176" s="34">
        <v>14286000000</v>
      </c>
      <c r="G176" s="34">
        <v>0</v>
      </c>
      <c r="H176" s="34">
        <f t="shared" si="41"/>
        <v>14286000000</v>
      </c>
      <c r="I176" s="34">
        <v>725649000000</v>
      </c>
      <c r="J176" s="34">
        <v>5603779000000</v>
      </c>
      <c r="K176" s="35">
        <f t="shared" si="33"/>
        <v>-295306000000</v>
      </c>
      <c r="L176" s="52">
        <f t="shared" si="34"/>
        <v>-5.2697652780382666E-2</v>
      </c>
      <c r="M176" s="35">
        <v>906840000000</v>
      </c>
      <c r="N176" s="34">
        <v>5603779000000</v>
      </c>
      <c r="O176" s="52">
        <f t="shared" si="35"/>
        <v>0.16182651028886041</v>
      </c>
      <c r="P176" s="36">
        <v>44642</v>
      </c>
      <c r="Q176" s="37">
        <v>3550</v>
      </c>
      <c r="R176" s="37">
        <v>3500</v>
      </c>
      <c r="S176" s="37">
        <v>3530</v>
      </c>
      <c r="T176" s="37">
        <v>3520</v>
      </c>
      <c r="U176" s="37">
        <v>3520</v>
      </c>
      <c r="V176" s="37">
        <v>3510</v>
      </c>
      <c r="W176" s="37">
        <v>3500</v>
      </c>
      <c r="X176" s="37">
        <v>3510</v>
      </c>
      <c r="Y176" s="37">
        <v>3460</v>
      </c>
      <c r="Z176" s="37">
        <v>3400</v>
      </c>
      <c r="AA176" s="37">
        <v>3480</v>
      </c>
      <c r="AB176" s="37">
        <v>3360</v>
      </c>
      <c r="AC176" s="37">
        <v>6952.2</v>
      </c>
      <c r="AD176" s="37">
        <v>6918.19</v>
      </c>
      <c r="AE176" s="37">
        <v>6992.4</v>
      </c>
      <c r="AF176" s="37">
        <v>6964.38</v>
      </c>
      <c r="AG176" s="37">
        <v>6954.96</v>
      </c>
      <c r="AH176" s="37">
        <v>6955.18</v>
      </c>
      <c r="AI176" s="37">
        <v>7000.82</v>
      </c>
      <c r="AJ176" s="37">
        <v>6996.12</v>
      </c>
      <c r="AK176" s="37">
        <v>7049.69</v>
      </c>
      <c r="AL176" s="37">
        <v>7002.53</v>
      </c>
      <c r="AM176" s="37">
        <v>7049.6</v>
      </c>
      <c r="AN176" s="37">
        <v>7011.69</v>
      </c>
      <c r="AO176" s="38">
        <f t="shared" si="47"/>
        <v>-1.4084507042253521E-2</v>
      </c>
      <c r="AP176" s="38">
        <f t="shared" si="47"/>
        <v>8.5714285714285719E-3</v>
      </c>
      <c r="AQ176" s="38">
        <f t="shared" si="47"/>
        <v>-2.8328611898016999E-3</v>
      </c>
      <c r="AR176" s="38">
        <f t="shared" si="46"/>
        <v>0</v>
      </c>
      <c r="AS176" s="38">
        <f t="shared" si="46"/>
        <v>-2.840909090909091E-3</v>
      </c>
      <c r="AT176" s="38">
        <f t="shared" si="46"/>
        <v>-2.8490028490028491E-3</v>
      </c>
      <c r="AU176" s="38">
        <f t="shared" si="44"/>
        <v>-2.8490028490028491E-3</v>
      </c>
      <c r="AV176" s="38">
        <f t="shared" si="44"/>
        <v>1.4450867052023121E-2</v>
      </c>
      <c r="AW176" s="38">
        <f t="shared" si="44"/>
        <v>1.7647058823529412E-2</v>
      </c>
      <c r="AX176" s="38">
        <f t="shared" si="44"/>
        <v>-2.2988505747126436E-2</v>
      </c>
      <c r="AY176" s="38">
        <f t="shared" si="44"/>
        <v>3.5714285714285712E-2</v>
      </c>
      <c r="AZ176" s="39">
        <f t="shared" si="36"/>
        <v>2.7938851393170372E-2</v>
      </c>
      <c r="BA176" s="38">
        <f t="shared" si="43"/>
        <v>-4.8919766404879345E-3</v>
      </c>
      <c r="BB176" s="38">
        <f t="shared" si="43"/>
        <v>1.0726794147024011E-2</v>
      </c>
      <c r="BC176" s="38">
        <f t="shared" si="43"/>
        <v>-4.0072078256391981E-3</v>
      </c>
      <c r="BD176" s="38">
        <f t="shared" si="43"/>
        <v>-1.3525970725319515E-3</v>
      </c>
      <c r="BE176" s="38">
        <f t="shared" si="43"/>
        <v>3.1632101406802434E-5</v>
      </c>
      <c r="BF176" s="38">
        <f t="shared" si="43"/>
        <v>6.562015648768172E-3</v>
      </c>
      <c r="BG176" s="38">
        <f t="shared" si="45"/>
        <v>6.7180094109303701E-4</v>
      </c>
      <c r="BH176" s="38">
        <f t="shared" si="45"/>
        <v>-7.5989156970022384E-3</v>
      </c>
      <c r="BI176" s="38">
        <f t="shared" si="45"/>
        <v>6.7347087409835955E-3</v>
      </c>
      <c r="BJ176" s="38">
        <f t="shared" si="45"/>
        <v>-6.6769745801181085E-3</v>
      </c>
      <c r="BK176" s="38">
        <f t="shared" si="45"/>
        <v>5.4066851215613873E-3</v>
      </c>
      <c r="BL176" s="39">
        <f t="shared" si="37"/>
        <v>5.6059648850575738E-3</v>
      </c>
      <c r="BM176" s="40">
        <f t="shared" si="38"/>
        <v>2.2332886508112798E-2</v>
      </c>
      <c r="BN176" s="41">
        <v>99.59</v>
      </c>
      <c r="BO176" s="41">
        <v>26.24</v>
      </c>
      <c r="BP176" s="42">
        <f>(BN176-BO176)/BO176</f>
        <v>2.7953506097560981</v>
      </c>
      <c r="BQ176" s="52">
        <f t="shared" si="39"/>
        <v>-1.5497202154425632E-2</v>
      </c>
      <c r="BR176" s="43">
        <v>1</v>
      </c>
      <c r="BS176" s="43">
        <v>3</v>
      </c>
      <c r="BT176" s="43">
        <v>100</v>
      </c>
      <c r="BU176" s="54">
        <f t="shared" si="40"/>
        <v>33.333333333333329</v>
      </c>
    </row>
    <row r="177" spans="1:73" x14ac:dyDescent="0.25">
      <c r="A177" s="44"/>
      <c r="B177" s="44"/>
      <c r="C177" s="44"/>
      <c r="D177" s="45">
        <v>2022</v>
      </c>
      <c r="E177" s="34">
        <v>1255561000000</v>
      </c>
      <c r="F177" s="34">
        <v>30822000000</v>
      </c>
      <c r="G177" s="34">
        <v>0</v>
      </c>
      <c r="H177" s="34">
        <f t="shared" si="41"/>
        <v>30822000000</v>
      </c>
      <c r="I177" s="34">
        <v>485962000000</v>
      </c>
      <c r="J177" s="34">
        <v>6223251000000</v>
      </c>
      <c r="K177" s="35">
        <f t="shared" si="33"/>
        <v>-800421000000</v>
      </c>
      <c r="L177" s="52">
        <f t="shared" si="34"/>
        <v>-0.12861782370661251</v>
      </c>
      <c r="M177" s="35">
        <v>964919000000</v>
      </c>
      <c r="N177" s="34">
        <v>6223251000000</v>
      </c>
      <c r="O177" s="52">
        <f t="shared" si="35"/>
        <v>0.15505063189641555</v>
      </c>
      <c r="P177" s="36">
        <v>44979</v>
      </c>
      <c r="Q177" s="37">
        <v>4900</v>
      </c>
      <c r="R177" s="37">
        <v>4880</v>
      </c>
      <c r="S177" s="37">
        <v>4970</v>
      </c>
      <c r="T177" s="37">
        <v>4950</v>
      </c>
      <c r="U177" s="37">
        <v>5000</v>
      </c>
      <c r="V177" s="37">
        <v>5025</v>
      </c>
      <c r="W177" s="37">
        <v>5000</v>
      </c>
      <c r="X177" s="37">
        <v>5100</v>
      </c>
      <c r="Y177" s="37">
        <v>4750</v>
      </c>
      <c r="Z177" s="37">
        <v>4420</v>
      </c>
      <c r="AA177" s="37">
        <v>4450</v>
      </c>
      <c r="AB177" s="37">
        <v>4360</v>
      </c>
      <c r="AC177" s="37">
        <v>6941.85</v>
      </c>
      <c r="AD177" s="37">
        <v>6914.54</v>
      </c>
      <c r="AE177" s="37">
        <v>6895.66</v>
      </c>
      <c r="AF177" s="37">
        <v>6895.71</v>
      </c>
      <c r="AG177" s="37">
        <v>6894.72</v>
      </c>
      <c r="AH177" s="37">
        <v>6873.4</v>
      </c>
      <c r="AI177" s="37">
        <v>6809.97</v>
      </c>
      <c r="AJ177" s="37">
        <v>6839.45</v>
      </c>
      <c r="AK177" s="37">
        <v>6856.58</v>
      </c>
      <c r="AL177" s="37">
        <v>6854.78</v>
      </c>
      <c r="AM177" s="37">
        <v>6843.24</v>
      </c>
      <c r="AN177" s="37">
        <v>6844.94</v>
      </c>
      <c r="AO177" s="38">
        <f t="shared" si="47"/>
        <v>-4.0816326530612249E-3</v>
      </c>
      <c r="AP177" s="38">
        <f t="shared" si="47"/>
        <v>1.8442622950819672E-2</v>
      </c>
      <c r="AQ177" s="38">
        <f t="shared" si="47"/>
        <v>-4.0241448692152921E-3</v>
      </c>
      <c r="AR177" s="38">
        <f t="shared" si="46"/>
        <v>1.0101010101010102E-2</v>
      </c>
      <c r="AS177" s="38">
        <f t="shared" si="46"/>
        <v>5.0000000000000001E-3</v>
      </c>
      <c r="AT177" s="38">
        <f t="shared" si="46"/>
        <v>-4.9751243781094526E-3</v>
      </c>
      <c r="AU177" s="38">
        <f t="shared" si="44"/>
        <v>-1.9607843137254902E-2</v>
      </c>
      <c r="AV177" s="38">
        <f t="shared" si="44"/>
        <v>7.3684210526315783E-2</v>
      </c>
      <c r="AW177" s="38">
        <f t="shared" si="44"/>
        <v>7.4660633484162894E-2</v>
      </c>
      <c r="AX177" s="38">
        <f t="shared" si="44"/>
        <v>-6.7415730337078653E-3</v>
      </c>
      <c r="AY177" s="38">
        <f t="shared" si="44"/>
        <v>2.0642201834862386E-2</v>
      </c>
      <c r="AZ177" s="39">
        <f t="shared" si="36"/>
        <v>0.16310036082582208</v>
      </c>
      <c r="BA177" s="38">
        <f t="shared" si="43"/>
        <v>-3.9341097834151417E-3</v>
      </c>
      <c r="BB177" s="38">
        <f t="shared" si="43"/>
        <v>-2.7304780939874681E-3</v>
      </c>
      <c r="BC177" s="38">
        <f t="shared" si="43"/>
        <v>7.2509375462511054E-6</v>
      </c>
      <c r="BD177" s="38">
        <f t="shared" si="43"/>
        <v>-1.4356752241607924E-4</v>
      </c>
      <c r="BE177" s="38">
        <f t="shared" si="43"/>
        <v>-3.0922212939757695E-3</v>
      </c>
      <c r="BF177" s="38">
        <f t="shared" si="43"/>
        <v>-9.2283295021385898E-3</v>
      </c>
      <c r="BG177" s="38">
        <f t="shared" si="45"/>
        <v>-4.3102881079618337E-3</v>
      </c>
      <c r="BH177" s="38">
        <f t="shared" si="45"/>
        <v>-2.4983300712600317E-3</v>
      </c>
      <c r="BI177" s="38">
        <f t="shared" si="45"/>
        <v>2.6259048430440977E-4</v>
      </c>
      <c r="BJ177" s="38">
        <f t="shared" si="45"/>
        <v>1.6863357123233971E-3</v>
      </c>
      <c r="BK177" s="38">
        <f t="shared" si="45"/>
        <v>-2.4835864156586007E-4</v>
      </c>
      <c r="BL177" s="39">
        <f t="shared" si="37"/>
        <v>-2.4229505882546715E-2</v>
      </c>
      <c r="BM177" s="40">
        <f t="shared" si="38"/>
        <v>0.18732986670836879</v>
      </c>
      <c r="BN177" s="41">
        <v>133.66</v>
      </c>
      <c r="BO177" s="41"/>
      <c r="BP177" s="42">
        <f>(BN177-BN176)/BN176</f>
        <v>0.34210262074505465</v>
      </c>
      <c r="BQ177" s="52">
        <f t="shared" si="39"/>
        <v>0.3556735883617978</v>
      </c>
      <c r="BR177" s="43">
        <v>1</v>
      </c>
      <c r="BS177" s="43">
        <v>3</v>
      </c>
      <c r="BT177" s="43">
        <v>100</v>
      </c>
      <c r="BU177" s="54">
        <f t="shared" si="40"/>
        <v>33.333333333333329</v>
      </c>
    </row>
    <row r="178" spans="1:73" x14ac:dyDescent="0.25">
      <c r="A178" s="44"/>
      <c r="B178" s="44"/>
      <c r="C178" s="44"/>
      <c r="D178" s="46">
        <v>2023</v>
      </c>
      <c r="E178" s="34">
        <v>1427560000000</v>
      </c>
      <c r="F178" s="34">
        <v>47059000000</v>
      </c>
      <c r="G178" s="34">
        <v>0</v>
      </c>
      <c r="H178" s="34">
        <f t="shared" si="41"/>
        <v>47059000000</v>
      </c>
      <c r="I178" s="34">
        <v>1424316000000</v>
      </c>
      <c r="J178" s="34">
        <v>7046857000000</v>
      </c>
      <c r="K178" s="35">
        <f t="shared" si="33"/>
        <v>-50303000000</v>
      </c>
      <c r="L178" s="52">
        <f t="shared" si="34"/>
        <v>-7.1383596970961668E-3</v>
      </c>
      <c r="M178" s="35">
        <v>1105529000000</v>
      </c>
      <c r="N178" s="34">
        <v>7046857000000</v>
      </c>
      <c r="O178" s="52">
        <f t="shared" si="35"/>
        <v>0.15688256480867996</v>
      </c>
      <c r="P178" s="36">
        <v>45357</v>
      </c>
      <c r="Q178" s="37">
        <v>4130</v>
      </c>
      <c r="R178" s="37">
        <v>4250</v>
      </c>
      <c r="S178" s="37">
        <v>4220</v>
      </c>
      <c r="T178" s="37">
        <v>4230</v>
      </c>
      <c r="U178" s="37">
        <v>4180</v>
      </c>
      <c r="V178" s="37">
        <v>4180</v>
      </c>
      <c r="W178" s="37">
        <v>4210</v>
      </c>
      <c r="X178" s="37">
        <v>4400</v>
      </c>
      <c r="Y178" s="37">
        <v>4600</v>
      </c>
      <c r="Z178" s="37">
        <v>4480</v>
      </c>
      <c r="AA178" s="37">
        <v>4480</v>
      </c>
      <c r="AB178" s="37">
        <v>4460</v>
      </c>
      <c r="AC178" s="37">
        <v>7285.32</v>
      </c>
      <c r="AD178" s="37">
        <v>7328.64</v>
      </c>
      <c r="AE178" s="37">
        <v>7316.11</v>
      </c>
      <c r="AF178" s="37">
        <v>7311.91</v>
      </c>
      <c r="AG178" s="37">
        <v>7276.75</v>
      </c>
      <c r="AH178" s="37">
        <v>7247.46</v>
      </c>
      <c r="AI178" s="37">
        <v>7329.8</v>
      </c>
      <c r="AJ178" s="37">
        <v>7373.96</v>
      </c>
      <c r="AK178" s="37">
        <v>7381.91</v>
      </c>
      <c r="AL178" s="37">
        <v>7421.21</v>
      </c>
      <c r="AM178" s="37">
        <v>7433.31</v>
      </c>
      <c r="AN178" s="37">
        <v>7328.05</v>
      </c>
      <c r="AO178" s="38">
        <f t="shared" si="47"/>
        <v>2.9055690072639227E-2</v>
      </c>
      <c r="AP178" s="38">
        <f t="shared" si="47"/>
        <v>-7.058823529411765E-3</v>
      </c>
      <c r="AQ178" s="38">
        <f t="shared" si="47"/>
        <v>2.3696682464454978E-3</v>
      </c>
      <c r="AR178" s="38">
        <f t="shared" si="46"/>
        <v>-1.1820330969267139E-2</v>
      </c>
      <c r="AS178" s="38">
        <f t="shared" si="46"/>
        <v>0</v>
      </c>
      <c r="AT178" s="38">
        <f t="shared" si="46"/>
        <v>7.1770334928229667E-3</v>
      </c>
      <c r="AU178" s="38">
        <f t="shared" si="44"/>
        <v>-4.3181818181818182E-2</v>
      </c>
      <c r="AV178" s="38">
        <f t="shared" si="44"/>
        <v>-4.3478260869565216E-2</v>
      </c>
      <c r="AW178" s="38">
        <f t="shared" si="44"/>
        <v>2.6785714285714284E-2</v>
      </c>
      <c r="AX178" s="38">
        <f t="shared" si="44"/>
        <v>0</v>
      </c>
      <c r="AY178" s="38">
        <f t="shared" si="44"/>
        <v>4.4843049327354259E-3</v>
      </c>
      <c r="AZ178" s="39">
        <f t="shared" si="36"/>
        <v>-3.5666822519704905E-2</v>
      </c>
      <c r="BA178" s="38">
        <f t="shared" si="43"/>
        <v>5.9462041475186571E-3</v>
      </c>
      <c r="BB178" s="38">
        <f t="shared" si="43"/>
        <v>-1.7097305912148304E-3</v>
      </c>
      <c r="BC178" s="38">
        <f t="shared" si="43"/>
        <v>-5.7407556748050785E-4</v>
      </c>
      <c r="BD178" s="38">
        <f t="shared" si="43"/>
        <v>-4.8085931035803031E-3</v>
      </c>
      <c r="BE178" s="38">
        <f t="shared" si="43"/>
        <v>-4.025148589686325E-3</v>
      </c>
      <c r="BF178" s="38">
        <f t="shared" si="43"/>
        <v>1.1361221724576631E-2</v>
      </c>
      <c r="BG178" s="38">
        <f t="shared" si="45"/>
        <v>-5.9886411100683835E-3</v>
      </c>
      <c r="BH178" s="38">
        <f t="shared" si="45"/>
        <v>-1.076957047701722E-3</v>
      </c>
      <c r="BI178" s="38">
        <f t="shared" si="45"/>
        <v>-5.2956323833984187E-3</v>
      </c>
      <c r="BJ178" s="38">
        <f t="shared" si="45"/>
        <v>-1.6278078002935925E-3</v>
      </c>
      <c r="BK178" s="38">
        <f t="shared" si="45"/>
        <v>1.436398496189303E-2</v>
      </c>
      <c r="BL178" s="39">
        <f t="shared" si="37"/>
        <v>6.5648246405642357E-3</v>
      </c>
      <c r="BM178" s="40">
        <f t="shared" si="38"/>
        <v>-4.2231647160269142E-2</v>
      </c>
      <c r="BN178" s="41">
        <v>156.49</v>
      </c>
      <c r="BO178" s="41"/>
      <c r="BP178" s="42">
        <f>(BN178-BN177)/BN177</f>
        <v>0.1708065240161605</v>
      </c>
      <c r="BQ178" s="52">
        <f t="shared" si="39"/>
        <v>-0.63161900742188204</v>
      </c>
      <c r="BR178" s="43">
        <v>1</v>
      </c>
      <c r="BS178" s="43">
        <v>3</v>
      </c>
      <c r="BT178" s="43">
        <v>100</v>
      </c>
      <c r="BU178" s="54">
        <f t="shared" si="40"/>
        <v>33.333333333333329</v>
      </c>
    </row>
    <row r="179" spans="1:73" x14ac:dyDescent="0.25">
      <c r="A179" s="44">
        <v>59</v>
      </c>
      <c r="B179" s="44" t="s">
        <v>154</v>
      </c>
      <c r="C179" s="44" t="s">
        <v>155</v>
      </c>
      <c r="D179" s="31">
        <v>2021</v>
      </c>
      <c r="E179" s="34">
        <v>3648286000</v>
      </c>
      <c r="F179" s="34">
        <v>65971000</v>
      </c>
      <c r="G179" s="34">
        <v>0</v>
      </c>
      <c r="H179" s="34">
        <f t="shared" si="41"/>
        <v>65971000</v>
      </c>
      <c r="I179" s="34">
        <v>-14960885000</v>
      </c>
      <c r="J179" s="34">
        <v>284301347000</v>
      </c>
      <c r="K179" s="35">
        <f t="shared" si="33"/>
        <v>-18675142000</v>
      </c>
      <c r="L179" s="52">
        <f t="shared" si="34"/>
        <v>-6.5687842133227745E-2</v>
      </c>
      <c r="M179" s="35">
        <v>5378251000</v>
      </c>
      <c r="N179" s="34">
        <v>284301347000</v>
      </c>
      <c r="O179" s="52">
        <f t="shared" si="35"/>
        <v>1.8917430595219796E-2</v>
      </c>
      <c r="P179" s="36">
        <v>44615</v>
      </c>
      <c r="Q179" s="37">
        <v>396</v>
      </c>
      <c r="R179" s="37">
        <v>460</v>
      </c>
      <c r="S179" s="37">
        <v>428</v>
      </c>
      <c r="T179" s="37">
        <v>400</v>
      </c>
      <c r="U179" s="37">
        <v>480</v>
      </c>
      <c r="V179" s="37">
        <v>535</v>
      </c>
      <c r="W179" s="37">
        <v>498</v>
      </c>
      <c r="X179" s="37">
        <v>464</v>
      </c>
      <c r="Y179" s="37">
        <v>432</v>
      </c>
      <c r="Z179" s="37">
        <v>540</v>
      </c>
      <c r="AA179" s="37">
        <v>600</v>
      </c>
      <c r="AB179" s="37">
        <v>560</v>
      </c>
      <c r="AC179" s="37">
        <v>6807.5</v>
      </c>
      <c r="AD179" s="37">
        <v>6850.2</v>
      </c>
      <c r="AE179" s="37">
        <v>6835.12</v>
      </c>
      <c r="AF179" s="37">
        <v>6892.82</v>
      </c>
      <c r="AG179" s="37">
        <v>6902.96</v>
      </c>
      <c r="AH179" s="37">
        <v>6861.99</v>
      </c>
      <c r="AI179" s="37">
        <v>6920.06</v>
      </c>
      <c r="AJ179" s="37">
        <v>6817.82</v>
      </c>
      <c r="AK179" s="37">
        <v>6888.17</v>
      </c>
      <c r="AL179" s="37">
        <v>6921.44</v>
      </c>
      <c r="AM179" s="37">
        <v>6868.4</v>
      </c>
      <c r="AN179" s="37">
        <v>6928.33</v>
      </c>
      <c r="AO179" s="38">
        <f t="shared" si="47"/>
        <v>0.16161616161616163</v>
      </c>
      <c r="AP179" s="38">
        <f t="shared" si="47"/>
        <v>-6.9565217391304349E-2</v>
      </c>
      <c r="AQ179" s="38">
        <f t="shared" si="47"/>
        <v>-6.5420560747663545E-2</v>
      </c>
      <c r="AR179" s="38">
        <f t="shared" si="46"/>
        <v>0.2</v>
      </c>
      <c r="AS179" s="38">
        <f t="shared" si="46"/>
        <v>0.11458333333333333</v>
      </c>
      <c r="AT179" s="38">
        <f t="shared" si="46"/>
        <v>-6.9158878504672894E-2</v>
      </c>
      <c r="AU179" s="38">
        <f t="shared" si="44"/>
        <v>7.3275862068965511E-2</v>
      </c>
      <c r="AV179" s="38">
        <f t="shared" si="44"/>
        <v>7.407407407407407E-2</v>
      </c>
      <c r="AW179" s="38">
        <f t="shared" si="44"/>
        <v>-0.2</v>
      </c>
      <c r="AX179" s="38">
        <f t="shared" si="44"/>
        <v>-0.1</v>
      </c>
      <c r="AY179" s="38">
        <f t="shared" si="44"/>
        <v>7.1428571428571425E-2</v>
      </c>
      <c r="AZ179" s="39">
        <f t="shared" si="36"/>
        <v>0.1908333458774652</v>
      </c>
      <c r="BA179" s="38">
        <f t="shared" si="43"/>
        <v>6.2724935732647548E-3</v>
      </c>
      <c r="BB179" s="38">
        <f t="shared" si="43"/>
        <v>-2.2013955796910934E-3</v>
      </c>
      <c r="BC179" s="38">
        <f t="shared" si="43"/>
        <v>8.4416952445604196E-3</v>
      </c>
      <c r="BD179" s="38">
        <f t="shared" si="43"/>
        <v>1.4710960100510861E-3</v>
      </c>
      <c r="BE179" s="38">
        <f t="shared" si="43"/>
        <v>-5.9351350724906786E-3</v>
      </c>
      <c r="BF179" s="38">
        <f t="shared" si="43"/>
        <v>8.4625596947825073E-3</v>
      </c>
      <c r="BG179" s="38">
        <f t="shared" si="45"/>
        <v>1.4995995787509892E-2</v>
      </c>
      <c r="BH179" s="38">
        <f t="shared" si="45"/>
        <v>-1.0213162567126009E-2</v>
      </c>
      <c r="BI179" s="38">
        <f t="shared" si="45"/>
        <v>-4.8068032085808055E-3</v>
      </c>
      <c r="BJ179" s="38">
        <f t="shared" si="45"/>
        <v>7.7223225205287939E-3</v>
      </c>
      <c r="BK179" s="38">
        <f t="shared" si="45"/>
        <v>-8.6499921337465577E-3</v>
      </c>
      <c r="BL179" s="39">
        <f t="shared" si="37"/>
        <v>1.5559674269062306E-2</v>
      </c>
      <c r="BM179" s="40">
        <f t="shared" si="38"/>
        <v>0.1752736716084029</v>
      </c>
      <c r="BN179" s="41">
        <v>0.74</v>
      </c>
      <c r="BO179" s="41">
        <v>0.41</v>
      </c>
      <c r="BP179" s="42">
        <f>(BN179-BO179)/BO179</f>
        <v>0.80487804878048785</v>
      </c>
      <c r="BQ179" s="52">
        <f t="shared" si="39"/>
        <v>0.13619537987710661</v>
      </c>
      <c r="BR179" s="43">
        <v>1</v>
      </c>
      <c r="BS179" s="43">
        <v>3</v>
      </c>
      <c r="BT179" s="43">
        <v>100</v>
      </c>
      <c r="BU179" s="54">
        <f t="shared" si="40"/>
        <v>33.333333333333329</v>
      </c>
    </row>
    <row r="180" spans="1:73" x14ac:dyDescent="0.25">
      <c r="A180" s="44"/>
      <c r="B180" s="44"/>
      <c r="C180" s="44"/>
      <c r="D180" s="45">
        <v>2022</v>
      </c>
      <c r="E180" s="34">
        <v>4458159000</v>
      </c>
      <c r="F180" s="34">
        <v>126305000</v>
      </c>
      <c r="G180" s="34">
        <v>0</v>
      </c>
      <c r="H180" s="34">
        <f t="shared" si="41"/>
        <v>126305000</v>
      </c>
      <c r="I180" s="34">
        <v>10134121000</v>
      </c>
      <c r="J180" s="34">
        <v>290584130000</v>
      </c>
      <c r="K180" s="35">
        <f t="shared" si="33"/>
        <v>5549657000</v>
      </c>
      <c r="L180" s="52">
        <f t="shared" si="34"/>
        <v>1.909827973055514E-2</v>
      </c>
      <c r="M180" s="35">
        <v>8128023000</v>
      </c>
      <c r="N180" s="34">
        <v>290584130000</v>
      </c>
      <c r="O180" s="52">
        <f t="shared" si="35"/>
        <v>2.7971324517963182E-2</v>
      </c>
      <c r="P180" s="36">
        <v>45014</v>
      </c>
      <c r="Q180" s="37">
        <v>50</v>
      </c>
      <c r="R180" s="37">
        <v>50</v>
      </c>
      <c r="S180" s="37">
        <v>50</v>
      </c>
      <c r="T180" s="37">
        <v>50</v>
      </c>
      <c r="U180" s="37">
        <v>50</v>
      </c>
      <c r="V180" s="37">
        <v>50</v>
      </c>
      <c r="W180" s="37">
        <v>50</v>
      </c>
      <c r="X180" s="37">
        <v>50</v>
      </c>
      <c r="Y180" s="37">
        <v>50</v>
      </c>
      <c r="Z180" s="37">
        <v>50</v>
      </c>
      <c r="AA180" s="37">
        <v>50</v>
      </c>
      <c r="AB180" s="37">
        <v>50</v>
      </c>
      <c r="AC180" s="37">
        <v>6678.24</v>
      </c>
      <c r="AD180" s="37">
        <v>6612.49</v>
      </c>
      <c r="AE180" s="37">
        <v>6691.61</v>
      </c>
      <c r="AF180" s="37">
        <v>6762.25</v>
      </c>
      <c r="AG180" s="37">
        <v>6708.93</v>
      </c>
      <c r="AH180" s="37">
        <v>6760.33</v>
      </c>
      <c r="AI180" s="37">
        <v>6839.44</v>
      </c>
      <c r="AJ180" s="37">
        <v>6808.95</v>
      </c>
      <c r="AK180" s="37">
        <v>6805.28</v>
      </c>
      <c r="AL180" s="37">
        <v>6827.17</v>
      </c>
      <c r="AM180" s="37">
        <v>6833.18</v>
      </c>
      <c r="AN180" s="37">
        <v>6819.67</v>
      </c>
      <c r="AO180" s="38">
        <f t="shared" si="47"/>
        <v>0</v>
      </c>
      <c r="AP180" s="38">
        <f t="shared" si="47"/>
        <v>0</v>
      </c>
      <c r="AQ180" s="38">
        <f t="shared" si="47"/>
        <v>0</v>
      </c>
      <c r="AR180" s="38">
        <f t="shared" si="46"/>
        <v>0</v>
      </c>
      <c r="AS180" s="38">
        <f t="shared" si="46"/>
        <v>0</v>
      </c>
      <c r="AT180" s="38">
        <f t="shared" si="46"/>
        <v>0</v>
      </c>
      <c r="AU180" s="38">
        <f t="shared" si="44"/>
        <v>0</v>
      </c>
      <c r="AV180" s="38">
        <f t="shared" si="44"/>
        <v>0</v>
      </c>
      <c r="AW180" s="38">
        <f t="shared" si="44"/>
        <v>0</v>
      </c>
      <c r="AX180" s="38">
        <f t="shared" si="44"/>
        <v>0</v>
      </c>
      <c r="AY180" s="38">
        <f t="shared" si="44"/>
        <v>0</v>
      </c>
      <c r="AZ180" s="39">
        <f t="shared" si="36"/>
        <v>0</v>
      </c>
      <c r="BA180" s="38">
        <f t="shared" si="43"/>
        <v>-9.8454083710678257E-3</v>
      </c>
      <c r="BB180" s="38">
        <f t="shared" si="43"/>
        <v>1.1965235486178413E-2</v>
      </c>
      <c r="BC180" s="38">
        <f t="shared" si="43"/>
        <v>1.0556502844606953E-2</v>
      </c>
      <c r="BD180" s="38">
        <f t="shared" si="43"/>
        <v>-7.8849495360271676E-3</v>
      </c>
      <c r="BE180" s="38">
        <f t="shared" si="43"/>
        <v>7.6614303622186599E-3</v>
      </c>
      <c r="BF180" s="38">
        <f t="shared" si="43"/>
        <v>1.1702091465949098E-2</v>
      </c>
      <c r="BG180" s="38">
        <f t="shared" si="45"/>
        <v>4.4779297835936208E-3</v>
      </c>
      <c r="BH180" s="38">
        <f t="shared" si="45"/>
        <v>5.3928714174877055E-4</v>
      </c>
      <c r="BI180" s="38">
        <f t="shared" si="45"/>
        <v>-3.206306566263961E-3</v>
      </c>
      <c r="BJ180" s="38">
        <f t="shared" si="45"/>
        <v>-8.7953193096043398E-4</v>
      </c>
      <c r="BK180" s="38">
        <f t="shared" si="45"/>
        <v>1.9810342729193963E-3</v>
      </c>
      <c r="BL180" s="39">
        <f t="shared" si="37"/>
        <v>2.7067314952895521E-2</v>
      </c>
      <c r="BM180" s="40">
        <f t="shared" si="38"/>
        <v>-2.7067314952895521E-2</v>
      </c>
      <c r="BN180" s="41">
        <v>0.77</v>
      </c>
      <c r="BO180" s="41"/>
      <c r="BP180" s="42">
        <f>(BN180-BN179)/BN179</f>
        <v>4.0540540540540577E-2</v>
      </c>
      <c r="BQ180" s="52">
        <f t="shared" si="39"/>
        <v>-2.2871011021714209</v>
      </c>
      <c r="BR180" s="43">
        <v>1</v>
      </c>
      <c r="BS180" s="43">
        <v>3</v>
      </c>
      <c r="BT180" s="43">
        <v>100</v>
      </c>
      <c r="BU180" s="54">
        <f t="shared" si="40"/>
        <v>33.333333333333329</v>
      </c>
    </row>
    <row r="181" spans="1:73" x14ac:dyDescent="0.25">
      <c r="A181" s="44"/>
      <c r="B181" s="44"/>
      <c r="C181" s="44"/>
      <c r="D181" s="46">
        <v>2023</v>
      </c>
      <c r="E181" s="34">
        <v>5446914000</v>
      </c>
      <c r="F181" s="34">
        <v>138804000</v>
      </c>
      <c r="G181" s="34">
        <v>0</v>
      </c>
      <c r="H181" s="34">
        <f t="shared" si="41"/>
        <v>138804000</v>
      </c>
      <c r="I181" s="34">
        <v>-2150874000</v>
      </c>
      <c r="J181" s="34">
        <v>301272376000</v>
      </c>
      <c r="K181" s="35">
        <f t="shared" si="33"/>
        <v>-7736592000</v>
      </c>
      <c r="L181" s="52">
        <f t="shared" si="34"/>
        <v>-2.5679725777447315E-2</v>
      </c>
      <c r="M181" s="35">
        <v>14996191000</v>
      </c>
      <c r="N181" s="34">
        <v>301272376000</v>
      </c>
      <c r="O181" s="52">
        <f t="shared" si="35"/>
        <v>4.9776189901990883E-2</v>
      </c>
      <c r="P181" s="36">
        <v>45383</v>
      </c>
      <c r="Q181" s="37">
        <v>50</v>
      </c>
      <c r="R181" s="37">
        <v>50</v>
      </c>
      <c r="S181" s="37">
        <v>45</v>
      </c>
      <c r="T181" s="37">
        <v>41</v>
      </c>
      <c r="U181" s="37">
        <v>37</v>
      </c>
      <c r="V181" s="37">
        <v>34</v>
      </c>
      <c r="W181" s="37">
        <v>31</v>
      </c>
      <c r="X181" s="37">
        <v>28</v>
      </c>
      <c r="Y181" s="37">
        <v>26</v>
      </c>
      <c r="Z181" s="37">
        <v>24</v>
      </c>
      <c r="AA181" s="37">
        <v>22</v>
      </c>
      <c r="AB181" s="37">
        <v>20</v>
      </c>
      <c r="AC181" s="37">
        <v>7338.35</v>
      </c>
      <c r="AD181" s="37">
        <v>7350.15</v>
      </c>
      <c r="AE181" s="37">
        <v>7377.76</v>
      </c>
      <c r="AF181" s="37">
        <v>7365.66</v>
      </c>
      <c r="AG181" s="37">
        <v>7310.09</v>
      </c>
      <c r="AH181" s="37">
        <v>7288.81</v>
      </c>
      <c r="AI181" s="37">
        <v>7205.06</v>
      </c>
      <c r="AJ181" s="37">
        <v>7236.98</v>
      </c>
      <c r="AK181" s="37">
        <v>7166.84</v>
      </c>
      <c r="AL181" s="37">
        <v>7254.4</v>
      </c>
      <c r="AM181" s="37">
        <v>7286.88</v>
      </c>
      <c r="AN181" s="37">
        <v>7164.81</v>
      </c>
      <c r="AO181" s="38">
        <f t="shared" si="47"/>
        <v>0</v>
      </c>
      <c r="AP181" s="38">
        <f t="shared" si="47"/>
        <v>-0.1</v>
      </c>
      <c r="AQ181" s="38">
        <f t="shared" si="47"/>
        <v>-8.8888888888888892E-2</v>
      </c>
      <c r="AR181" s="38">
        <f t="shared" si="46"/>
        <v>-9.7560975609756101E-2</v>
      </c>
      <c r="AS181" s="38">
        <f t="shared" si="46"/>
        <v>-8.1081081081081086E-2</v>
      </c>
      <c r="AT181" s="38">
        <f t="shared" si="46"/>
        <v>-8.8235294117647065E-2</v>
      </c>
      <c r="AU181" s="38">
        <f t="shared" si="44"/>
        <v>0.10714285714285714</v>
      </c>
      <c r="AV181" s="38">
        <f t="shared" si="44"/>
        <v>7.6923076923076927E-2</v>
      </c>
      <c r="AW181" s="38">
        <f t="shared" si="44"/>
        <v>8.3333333333333329E-2</v>
      </c>
      <c r="AX181" s="38">
        <f t="shared" si="44"/>
        <v>9.0909090909090912E-2</v>
      </c>
      <c r="AY181" s="38">
        <f t="shared" si="44"/>
        <v>0.1</v>
      </c>
      <c r="AZ181" s="39">
        <f t="shared" si="36"/>
        <v>2.542118610985189E-3</v>
      </c>
      <c r="BA181" s="38">
        <f t="shared" si="43"/>
        <v>1.607990897136178E-3</v>
      </c>
      <c r="BB181" s="38">
        <f t="shared" si="43"/>
        <v>3.7563859240968664E-3</v>
      </c>
      <c r="BC181" s="38">
        <f t="shared" si="43"/>
        <v>-1.6400641929258154E-3</v>
      </c>
      <c r="BD181" s="38">
        <f t="shared" si="43"/>
        <v>-7.5444698777841646E-3</v>
      </c>
      <c r="BE181" s="38">
        <f t="shared" si="43"/>
        <v>-2.9110448708565481E-3</v>
      </c>
      <c r="BF181" s="38">
        <f t="shared" si="43"/>
        <v>-1.149021582398224E-2</v>
      </c>
      <c r="BG181" s="38">
        <f t="shared" si="45"/>
        <v>-4.4106795928687331E-3</v>
      </c>
      <c r="BH181" s="38">
        <f t="shared" si="45"/>
        <v>9.7867400416361203E-3</v>
      </c>
      <c r="BI181" s="38">
        <f t="shared" si="45"/>
        <v>-1.2069916188795696E-2</v>
      </c>
      <c r="BJ181" s="38">
        <f t="shared" si="45"/>
        <v>-4.4573260435193766E-3</v>
      </c>
      <c r="BK181" s="38">
        <f t="shared" si="45"/>
        <v>1.7037437140691756E-2</v>
      </c>
      <c r="BL181" s="39">
        <f t="shared" si="37"/>
        <v>-1.2335162587171655E-2</v>
      </c>
      <c r="BM181" s="40">
        <f t="shared" si="38"/>
        <v>1.4877281198156844E-2</v>
      </c>
      <c r="BN181" s="41">
        <v>0.84</v>
      </c>
      <c r="BO181" s="41"/>
      <c r="BP181" s="42">
        <f>(BN181-BN180)/BN180</f>
        <v>9.0909090909090842E-2</v>
      </c>
      <c r="BQ181" s="52">
        <f t="shared" si="39"/>
        <v>-0.55853290682027512</v>
      </c>
      <c r="BR181" s="43">
        <v>1</v>
      </c>
      <c r="BS181" s="43">
        <v>2</v>
      </c>
      <c r="BT181" s="43">
        <v>100</v>
      </c>
      <c r="BU181" s="54">
        <f t="shared" si="40"/>
        <v>50</v>
      </c>
    </row>
    <row r="182" spans="1:73" x14ac:dyDescent="0.25">
      <c r="A182" s="44">
        <v>60</v>
      </c>
      <c r="B182" s="44" t="s">
        <v>156</v>
      </c>
      <c r="C182" s="44" t="s">
        <v>157</v>
      </c>
      <c r="D182" s="31">
        <v>2021</v>
      </c>
      <c r="E182" s="34">
        <v>778926963</v>
      </c>
      <c r="F182" s="34">
        <v>847479992</v>
      </c>
      <c r="G182" s="34">
        <v>0</v>
      </c>
      <c r="H182" s="34">
        <f t="shared" si="41"/>
        <v>847479992</v>
      </c>
      <c r="I182" s="34">
        <v>-6035284193</v>
      </c>
      <c r="J182" s="34">
        <v>67761107871</v>
      </c>
      <c r="K182" s="35">
        <f t="shared" si="33"/>
        <v>-7661691148</v>
      </c>
      <c r="L182" s="52">
        <f t="shared" si="34"/>
        <v>-0.11306915410217201</v>
      </c>
      <c r="M182" s="35">
        <v>9211941535</v>
      </c>
      <c r="N182" s="34">
        <v>67761107871</v>
      </c>
      <c r="O182" s="52">
        <f t="shared" si="35"/>
        <v>0.13594732766968931</v>
      </c>
      <c r="P182" s="36">
        <v>44679</v>
      </c>
      <c r="Q182" s="37">
        <v>298</v>
      </c>
      <c r="R182" s="37">
        <v>306</v>
      </c>
      <c r="S182" s="37">
        <v>314</v>
      </c>
      <c r="T182" s="37">
        <v>322</v>
      </c>
      <c r="U182" s="37">
        <v>300</v>
      </c>
      <c r="V182" s="37">
        <v>280</v>
      </c>
      <c r="W182" s="37">
        <v>262</v>
      </c>
      <c r="X182" s="37">
        <v>244</v>
      </c>
      <c r="Y182" s="37">
        <v>260</v>
      </c>
      <c r="Z182" s="37">
        <v>270</v>
      </c>
      <c r="AA182" s="37">
        <v>252</v>
      </c>
      <c r="AB182" s="37">
        <v>252</v>
      </c>
      <c r="AC182" s="37">
        <v>7227.36</v>
      </c>
      <c r="AD182" s="37">
        <v>7276.19</v>
      </c>
      <c r="AE182" s="37">
        <v>7225.61</v>
      </c>
      <c r="AF182" s="37">
        <v>7215.98</v>
      </c>
      <c r="AG182" s="37">
        <v>7232.15</v>
      </c>
      <c r="AH182" s="37">
        <v>7196.76</v>
      </c>
      <c r="AI182" s="37">
        <v>7228.91</v>
      </c>
      <c r="AJ182" s="37">
        <v>6909.75</v>
      </c>
      <c r="AK182" s="37">
        <v>6819.79</v>
      </c>
      <c r="AL182" s="37">
        <v>6816.2</v>
      </c>
      <c r="AM182" s="37">
        <v>6599.84</v>
      </c>
      <c r="AN182" s="37">
        <v>6597.99</v>
      </c>
      <c r="AO182" s="38">
        <f t="shared" si="47"/>
        <v>2.6845637583892617E-2</v>
      </c>
      <c r="AP182" s="38">
        <f t="shared" si="47"/>
        <v>2.6143790849673203E-2</v>
      </c>
      <c r="AQ182" s="38">
        <f t="shared" si="47"/>
        <v>2.5477707006369428E-2</v>
      </c>
      <c r="AR182" s="38">
        <f t="shared" si="46"/>
        <v>-6.8322981366459631E-2</v>
      </c>
      <c r="AS182" s="38">
        <f t="shared" si="46"/>
        <v>-6.6666666666666666E-2</v>
      </c>
      <c r="AT182" s="38">
        <f t="shared" si="46"/>
        <v>-6.4285714285714279E-2</v>
      </c>
      <c r="AU182" s="38">
        <f t="shared" si="44"/>
        <v>7.3770491803278687E-2</v>
      </c>
      <c r="AV182" s="38">
        <f t="shared" si="44"/>
        <v>-6.1538461538461542E-2</v>
      </c>
      <c r="AW182" s="38">
        <f t="shared" si="44"/>
        <v>-3.7037037037037035E-2</v>
      </c>
      <c r="AX182" s="38">
        <f t="shared" si="44"/>
        <v>7.1428571428571425E-2</v>
      </c>
      <c r="AY182" s="38">
        <f t="shared" si="44"/>
        <v>0</v>
      </c>
      <c r="AZ182" s="39">
        <f t="shared" si="36"/>
        <v>-7.4184662222553793E-2</v>
      </c>
      <c r="BA182" s="38">
        <f t="shared" si="43"/>
        <v>6.7562706161032422E-3</v>
      </c>
      <c r="BB182" s="38">
        <f t="shared" si="43"/>
        <v>-6.9514402455130957E-3</v>
      </c>
      <c r="BC182" s="38">
        <f t="shared" si="43"/>
        <v>-1.3327594486832405E-3</v>
      </c>
      <c r="BD182" s="38">
        <f t="shared" si="43"/>
        <v>2.2408598693455461E-3</v>
      </c>
      <c r="BE182" s="38">
        <f t="shared" si="43"/>
        <v>-4.8934272657507683E-3</v>
      </c>
      <c r="BF182" s="38">
        <f t="shared" si="43"/>
        <v>4.4672880574035583E-3</v>
      </c>
      <c r="BG182" s="38">
        <f t="shared" si="45"/>
        <v>4.6189804262093397E-2</v>
      </c>
      <c r="BH182" s="38">
        <f t="shared" si="45"/>
        <v>1.319102201094169E-2</v>
      </c>
      <c r="BI182" s="38">
        <f t="shared" si="45"/>
        <v>5.2668642352045802E-4</v>
      </c>
      <c r="BJ182" s="38">
        <f t="shared" si="45"/>
        <v>3.2782612911828116E-2</v>
      </c>
      <c r="BK182" s="38">
        <f t="shared" si="45"/>
        <v>2.8038842132230632E-4</v>
      </c>
      <c r="BL182" s="39">
        <f t="shared" si="37"/>
        <v>9.3257305612611197E-2</v>
      </c>
      <c r="BM182" s="40">
        <f t="shared" si="38"/>
        <v>-0.16744196783516499</v>
      </c>
      <c r="BN182" s="41">
        <v>1.35</v>
      </c>
      <c r="BO182" s="41">
        <v>15.13</v>
      </c>
      <c r="BP182" s="42">
        <f>(BN182-BO182)/BO182</f>
        <v>-0.91077329808327834</v>
      </c>
      <c r="BQ182" s="52">
        <f t="shared" si="39"/>
        <v>0.25593083188287707</v>
      </c>
      <c r="BR182" s="43">
        <v>1</v>
      </c>
      <c r="BS182" s="43">
        <v>2</v>
      </c>
      <c r="BT182" s="43">
        <v>100</v>
      </c>
      <c r="BU182" s="54">
        <f t="shared" si="40"/>
        <v>50</v>
      </c>
    </row>
    <row r="183" spans="1:73" x14ac:dyDescent="0.25">
      <c r="A183" s="44"/>
      <c r="B183" s="44"/>
      <c r="C183" s="44"/>
      <c r="D183" s="45">
        <v>2022</v>
      </c>
      <c r="E183" s="34">
        <v>1461172005</v>
      </c>
      <c r="F183" s="34">
        <v>708437038</v>
      </c>
      <c r="G183" s="34">
        <v>0</v>
      </c>
      <c r="H183" s="34">
        <f t="shared" si="41"/>
        <v>708437038</v>
      </c>
      <c r="I183" s="34">
        <v>-10670763425</v>
      </c>
      <c r="J183" s="34">
        <v>70220263356</v>
      </c>
      <c r="K183" s="35">
        <f t="shared" si="33"/>
        <v>-12840372468</v>
      </c>
      <c r="L183" s="52">
        <f t="shared" si="34"/>
        <v>-0.18285850628190287</v>
      </c>
      <c r="M183" s="35">
        <v>10633558502</v>
      </c>
      <c r="N183" s="34">
        <v>70220263356</v>
      </c>
      <c r="O183" s="52">
        <f t="shared" si="35"/>
        <v>0.15143148136728557</v>
      </c>
      <c r="P183" s="36">
        <v>45014</v>
      </c>
      <c r="Q183" s="37">
        <v>60</v>
      </c>
      <c r="R183" s="37">
        <v>56</v>
      </c>
      <c r="S183" s="37">
        <v>58</v>
      </c>
      <c r="T183" s="37">
        <v>59</v>
      </c>
      <c r="U183" s="37">
        <v>58</v>
      </c>
      <c r="V183" s="37">
        <v>58</v>
      </c>
      <c r="W183" s="37">
        <v>58</v>
      </c>
      <c r="X183" s="37">
        <v>61</v>
      </c>
      <c r="Y183" s="37">
        <v>60</v>
      </c>
      <c r="Z183" s="37">
        <v>61</v>
      </c>
      <c r="AA183" s="37">
        <v>60</v>
      </c>
      <c r="AB183" s="37">
        <v>60</v>
      </c>
      <c r="AC183" s="37">
        <v>6678.24</v>
      </c>
      <c r="AD183" s="37">
        <v>6612.49</v>
      </c>
      <c r="AE183" s="37">
        <v>6691.61</v>
      </c>
      <c r="AF183" s="37">
        <v>6762.25</v>
      </c>
      <c r="AG183" s="37">
        <v>6708.93</v>
      </c>
      <c r="AH183" s="37">
        <v>6760.33</v>
      </c>
      <c r="AI183" s="37">
        <v>6839.44</v>
      </c>
      <c r="AJ183" s="37">
        <v>6808.95</v>
      </c>
      <c r="AK183" s="37">
        <v>6805.28</v>
      </c>
      <c r="AL183" s="37">
        <v>6827.17</v>
      </c>
      <c r="AM183" s="37">
        <v>6833.18</v>
      </c>
      <c r="AN183" s="37">
        <v>6819.67</v>
      </c>
      <c r="AO183" s="38">
        <f t="shared" si="47"/>
        <v>-6.6666666666666666E-2</v>
      </c>
      <c r="AP183" s="38">
        <f t="shared" si="47"/>
        <v>3.5714285714285712E-2</v>
      </c>
      <c r="AQ183" s="38">
        <f t="shared" si="47"/>
        <v>1.7241379310344827E-2</v>
      </c>
      <c r="AR183" s="38">
        <f t="shared" si="46"/>
        <v>-1.6949152542372881E-2</v>
      </c>
      <c r="AS183" s="38">
        <f t="shared" si="46"/>
        <v>0</v>
      </c>
      <c r="AT183" s="38">
        <f t="shared" si="46"/>
        <v>0</v>
      </c>
      <c r="AU183" s="38">
        <f t="shared" si="44"/>
        <v>-4.9180327868852458E-2</v>
      </c>
      <c r="AV183" s="38">
        <f t="shared" si="44"/>
        <v>1.6666666666666666E-2</v>
      </c>
      <c r="AW183" s="38">
        <f t="shared" si="44"/>
        <v>-1.6393442622950821E-2</v>
      </c>
      <c r="AX183" s="38">
        <f t="shared" si="44"/>
        <v>1.6666666666666666E-2</v>
      </c>
      <c r="AY183" s="38">
        <f t="shared" si="44"/>
        <v>0</v>
      </c>
      <c r="AZ183" s="39">
        <f t="shared" si="36"/>
        <v>-6.2900591342878967E-2</v>
      </c>
      <c r="BA183" s="38">
        <f t="shared" si="43"/>
        <v>-9.8454083710678257E-3</v>
      </c>
      <c r="BB183" s="38">
        <f t="shared" si="43"/>
        <v>1.1965235486178413E-2</v>
      </c>
      <c r="BC183" s="38">
        <f t="shared" si="43"/>
        <v>1.0556502844606953E-2</v>
      </c>
      <c r="BD183" s="38">
        <f t="shared" si="43"/>
        <v>-7.8849495360271676E-3</v>
      </c>
      <c r="BE183" s="38">
        <f t="shared" si="43"/>
        <v>7.6614303622186599E-3</v>
      </c>
      <c r="BF183" s="38">
        <f t="shared" si="43"/>
        <v>1.1702091465949098E-2</v>
      </c>
      <c r="BG183" s="38">
        <f t="shared" si="45"/>
        <v>4.4779297835936208E-3</v>
      </c>
      <c r="BH183" s="38">
        <f t="shared" si="45"/>
        <v>5.3928714174877055E-4</v>
      </c>
      <c r="BI183" s="38">
        <f t="shared" si="45"/>
        <v>-3.206306566263961E-3</v>
      </c>
      <c r="BJ183" s="38">
        <f t="shared" si="45"/>
        <v>-8.7953193096043398E-4</v>
      </c>
      <c r="BK183" s="38">
        <f t="shared" si="45"/>
        <v>1.9810342729193963E-3</v>
      </c>
      <c r="BL183" s="39">
        <f t="shared" si="37"/>
        <v>2.7067314952895521E-2</v>
      </c>
      <c r="BM183" s="40">
        <f t="shared" si="38"/>
        <v>-8.9967906295774489E-2</v>
      </c>
      <c r="BN183" s="41">
        <v>1.28</v>
      </c>
      <c r="BO183" s="41"/>
      <c r="BP183" s="42">
        <f>(BN183-BN182)/BN182</f>
        <v>-5.1851851851851892E-2</v>
      </c>
      <c r="BQ183" s="52">
        <f t="shared" si="39"/>
        <v>3.0012603357042198</v>
      </c>
      <c r="BR183" s="43">
        <v>1</v>
      </c>
      <c r="BS183" s="43">
        <v>2</v>
      </c>
      <c r="BT183" s="43">
        <v>100</v>
      </c>
      <c r="BU183" s="54">
        <f t="shared" si="40"/>
        <v>50</v>
      </c>
    </row>
    <row r="184" spans="1:73" x14ac:dyDescent="0.25">
      <c r="A184" s="44"/>
      <c r="B184" s="44"/>
      <c r="C184" s="44"/>
      <c r="D184" s="46">
        <v>2023</v>
      </c>
      <c r="E184" s="34">
        <v>1179004958</v>
      </c>
      <c r="F184" s="34">
        <v>1584267501</v>
      </c>
      <c r="G184" s="34">
        <v>0</v>
      </c>
      <c r="H184" s="34">
        <f t="shared" si="41"/>
        <v>1584267501</v>
      </c>
      <c r="I184" s="34">
        <v>4396418742</v>
      </c>
      <c r="J184" s="34">
        <v>74151160334</v>
      </c>
      <c r="K184" s="35">
        <f t="shared" si="33"/>
        <v>1633146283</v>
      </c>
      <c r="L184" s="52">
        <f t="shared" si="34"/>
        <v>2.2024554648151139E-2</v>
      </c>
      <c r="M184" s="35">
        <v>14149071995</v>
      </c>
      <c r="N184" s="34">
        <v>74151160334</v>
      </c>
      <c r="O184" s="52">
        <f t="shared" si="35"/>
        <v>0.19081389868031948</v>
      </c>
      <c r="P184" s="36">
        <v>45381</v>
      </c>
      <c r="Q184" s="37">
        <v>70</v>
      </c>
      <c r="R184" s="37">
        <v>68</v>
      </c>
      <c r="S184" s="37">
        <v>69</v>
      </c>
      <c r="T184" s="37">
        <v>69</v>
      </c>
      <c r="U184" s="37">
        <v>69</v>
      </c>
      <c r="V184" s="37">
        <v>68</v>
      </c>
      <c r="W184" s="37">
        <v>66</v>
      </c>
      <c r="X184" s="37">
        <v>63</v>
      </c>
      <c r="Y184" s="37">
        <v>65</v>
      </c>
      <c r="Z184" s="37">
        <v>63</v>
      </c>
      <c r="AA184" s="37">
        <v>66</v>
      </c>
      <c r="AB184" s="37">
        <v>64</v>
      </c>
      <c r="AC184" s="37">
        <v>7331.13</v>
      </c>
      <c r="AD184" s="37">
        <v>7338.35</v>
      </c>
      <c r="AE184" s="37">
        <v>7350.15</v>
      </c>
      <c r="AF184" s="37">
        <v>7377.76</v>
      </c>
      <c r="AG184" s="37">
        <v>7365.66</v>
      </c>
      <c r="AH184" s="37">
        <v>7310.09</v>
      </c>
      <c r="AI184" s="37">
        <v>7288.81</v>
      </c>
      <c r="AJ184" s="37">
        <v>7205.06</v>
      </c>
      <c r="AK184" s="37">
        <v>7236.98</v>
      </c>
      <c r="AL184" s="37">
        <v>7166.84</v>
      </c>
      <c r="AM184" s="37">
        <v>7254.4</v>
      </c>
      <c r="AN184" s="37">
        <v>7286.88</v>
      </c>
      <c r="AO184" s="38">
        <f t="shared" si="47"/>
        <v>-2.8571428571428571E-2</v>
      </c>
      <c r="AP184" s="38">
        <f t="shared" si="47"/>
        <v>1.4705882352941176E-2</v>
      </c>
      <c r="AQ184" s="38">
        <f t="shared" si="47"/>
        <v>0</v>
      </c>
      <c r="AR184" s="38">
        <f t="shared" si="46"/>
        <v>0</v>
      </c>
      <c r="AS184" s="38">
        <f t="shared" si="46"/>
        <v>-1.4492753623188406E-2</v>
      </c>
      <c r="AT184" s="38">
        <f t="shared" si="46"/>
        <v>-2.9411764705882353E-2</v>
      </c>
      <c r="AU184" s="38">
        <f t="shared" si="44"/>
        <v>4.7619047619047616E-2</v>
      </c>
      <c r="AV184" s="38">
        <f t="shared" si="44"/>
        <v>-3.0769230769230771E-2</v>
      </c>
      <c r="AW184" s="38">
        <f t="shared" si="44"/>
        <v>3.1746031746031744E-2</v>
      </c>
      <c r="AX184" s="38">
        <f t="shared" si="44"/>
        <v>-4.5454545454545456E-2</v>
      </c>
      <c r="AY184" s="38">
        <f t="shared" si="44"/>
        <v>3.125E-2</v>
      </c>
      <c r="AZ184" s="39">
        <f t="shared" si="36"/>
        <v>-2.3378761406255021E-2</v>
      </c>
      <c r="BA184" s="38">
        <f t="shared" si="43"/>
        <v>9.8484135460703251E-4</v>
      </c>
      <c r="BB184" s="38">
        <f t="shared" si="43"/>
        <v>1.607990897136178E-3</v>
      </c>
      <c r="BC184" s="38">
        <f t="shared" si="43"/>
        <v>3.7563859240968664E-3</v>
      </c>
      <c r="BD184" s="38">
        <f t="shared" si="43"/>
        <v>-1.6400641929258154E-3</v>
      </c>
      <c r="BE184" s="38">
        <f t="shared" si="43"/>
        <v>-7.5444698777841646E-3</v>
      </c>
      <c r="BF184" s="38">
        <f t="shared" si="43"/>
        <v>-2.9110448708565481E-3</v>
      </c>
      <c r="BG184" s="38">
        <f t="shared" si="45"/>
        <v>1.1623775513319804E-2</v>
      </c>
      <c r="BH184" s="38">
        <f t="shared" si="45"/>
        <v>-4.4106795928687331E-3</v>
      </c>
      <c r="BI184" s="38">
        <f t="shared" si="45"/>
        <v>9.7867400416361203E-3</v>
      </c>
      <c r="BJ184" s="38">
        <f t="shared" si="45"/>
        <v>-1.2069916188795696E-2</v>
      </c>
      <c r="BK184" s="38">
        <f t="shared" si="45"/>
        <v>-4.4573260435193766E-3</v>
      </c>
      <c r="BL184" s="39">
        <f t="shared" si="37"/>
        <v>-5.2737670359543319E-3</v>
      </c>
      <c r="BM184" s="40">
        <f t="shared" si="38"/>
        <v>-1.8104994370300689E-2</v>
      </c>
      <c r="BN184" s="41">
        <v>0.45</v>
      </c>
      <c r="BO184" s="41"/>
      <c r="BP184" s="42">
        <f>(BN184-BN183)/BN183</f>
        <v>-0.6484375</v>
      </c>
      <c r="BQ184" s="52">
        <f t="shared" si="39"/>
        <v>0.12916895517347576</v>
      </c>
      <c r="BR184" s="43">
        <v>1</v>
      </c>
      <c r="BS184" s="43">
        <v>2</v>
      </c>
      <c r="BT184" s="43">
        <v>100</v>
      </c>
      <c r="BU184" s="54">
        <f t="shared" si="40"/>
        <v>50</v>
      </c>
    </row>
    <row r="185" spans="1:73" x14ac:dyDescent="0.25">
      <c r="E185" s="49"/>
    </row>
    <row r="186" spans="1:73" x14ac:dyDescent="0.25">
      <c r="E186" s="49"/>
    </row>
    <row r="187" spans="1:73" x14ac:dyDescent="0.25">
      <c r="E187" s="49"/>
    </row>
  </sheetData>
  <mergeCells count="208">
    <mergeCell ref="A179:A181"/>
    <mergeCell ref="B179:B181"/>
    <mergeCell ref="C179:C181"/>
    <mergeCell ref="A182:A184"/>
    <mergeCell ref="B182:B184"/>
    <mergeCell ref="C182:C184"/>
    <mergeCell ref="A173:A175"/>
    <mergeCell ref="B173:B175"/>
    <mergeCell ref="C173:C175"/>
    <mergeCell ref="A176:A178"/>
    <mergeCell ref="B176:B178"/>
    <mergeCell ref="C176:C178"/>
    <mergeCell ref="A167:A169"/>
    <mergeCell ref="B167:B169"/>
    <mergeCell ref="C167:C169"/>
    <mergeCell ref="A170:A172"/>
    <mergeCell ref="B170:B172"/>
    <mergeCell ref="C170:C172"/>
    <mergeCell ref="A161:A163"/>
    <mergeCell ref="B161:B163"/>
    <mergeCell ref="C161:C163"/>
    <mergeCell ref="A164:A166"/>
    <mergeCell ref="B164:B166"/>
    <mergeCell ref="C164:C166"/>
    <mergeCell ref="A155:A157"/>
    <mergeCell ref="B155:B157"/>
    <mergeCell ref="C155:C157"/>
    <mergeCell ref="A158:A160"/>
    <mergeCell ref="B158:B160"/>
    <mergeCell ref="C158:C160"/>
    <mergeCell ref="A149:A151"/>
    <mergeCell ref="B149:B151"/>
    <mergeCell ref="C149:C151"/>
    <mergeCell ref="A152:A154"/>
    <mergeCell ref="B152:B154"/>
    <mergeCell ref="C152:C154"/>
    <mergeCell ref="A143:A145"/>
    <mergeCell ref="B143:B145"/>
    <mergeCell ref="C143:C145"/>
    <mergeCell ref="A146:A148"/>
    <mergeCell ref="B146:B148"/>
    <mergeCell ref="C146:C148"/>
    <mergeCell ref="A137:A139"/>
    <mergeCell ref="B137:B139"/>
    <mergeCell ref="C137:C139"/>
    <mergeCell ref="A140:A142"/>
    <mergeCell ref="B140:B142"/>
    <mergeCell ref="C140:C142"/>
    <mergeCell ref="A131:A133"/>
    <mergeCell ref="B131:B133"/>
    <mergeCell ref="C131:C133"/>
    <mergeCell ref="A134:A136"/>
    <mergeCell ref="B134:B136"/>
    <mergeCell ref="C134:C136"/>
    <mergeCell ref="A125:A127"/>
    <mergeCell ref="B125:B127"/>
    <mergeCell ref="C125:C127"/>
    <mergeCell ref="A128:A130"/>
    <mergeCell ref="B128:B130"/>
    <mergeCell ref="C128:C130"/>
    <mergeCell ref="A119:A121"/>
    <mergeCell ref="B119:B121"/>
    <mergeCell ref="C119:C121"/>
    <mergeCell ref="A122:A124"/>
    <mergeCell ref="B122:B124"/>
    <mergeCell ref="C122:C124"/>
    <mergeCell ref="A113:A115"/>
    <mergeCell ref="B113:B115"/>
    <mergeCell ref="C113:C115"/>
    <mergeCell ref="A116:A118"/>
    <mergeCell ref="B116:B118"/>
    <mergeCell ref="C116:C118"/>
    <mergeCell ref="A107:A109"/>
    <mergeCell ref="B107:B109"/>
    <mergeCell ref="C107:C109"/>
    <mergeCell ref="A110:A112"/>
    <mergeCell ref="B110:B112"/>
    <mergeCell ref="C110:C112"/>
    <mergeCell ref="A101:A103"/>
    <mergeCell ref="B101:B103"/>
    <mergeCell ref="C101:C103"/>
    <mergeCell ref="A104:A106"/>
    <mergeCell ref="B104:B106"/>
    <mergeCell ref="C104:C106"/>
    <mergeCell ref="A95:A97"/>
    <mergeCell ref="B95:B97"/>
    <mergeCell ref="C95:C97"/>
    <mergeCell ref="A98:A100"/>
    <mergeCell ref="B98:B100"/>
    <mergeCell ref="C98:C100"/>
    <mergeCell ref="A89:A91"/>
    <mergeCell ref="B89:B91"/>
    <mergeCell ref="C89:C91"/>
    <mergeCell ref="A92:A94"/>
    <mergeCell ref="B92:B94"/>
    <mergeCell ref="C92:C94"/>
    <mergeCell ref="A83:A85"/>
    <mergeCell ref="B83:B85"/>
    <mergeCell ref="C83:C85"/>
    <mergeCell ref="A86:A88"/>
    <mergeCell ref="B86:B88"/>
    <mergeCell ref="C86:C88"/>
    <mergeCell ref="A77:A79"/>
    <mergeCell ref="B77:B79"/>
    <mergeCell ref="C77:C79"/>
    <mergeCell ref="A80:A82"/>
    <mergeCell ref="B80:B82"/>
    <mergeCell ref="C80:C82"/>
    <mergeCell ref="A71:A73"/>
    <mergeCell ref="B71:B73"/>
    <mergeCell ref="C71:C73"/>
    <mergeCell ref="A74:A76"/>
    <mergeCell ref="B74:B76"/>
    <mergeCell ref="C74:C76"/>
    <mergeCell ref="A65:A67"/>
    <mergeCell ref="B65:B67"/>
    <mergeCell ref="C65:C67"/>
    <mergeCell ref="A68:A70"/>
    <mergeCell ref="B68:B70"/>
    <mergeCell ref="C68:C70"/>
    <mergeCell ref="A59:A61"/>
    <mergeCell ref="B59:B61"/>
    <mergeCell ref="C59:C61"/>
    <mergeCell ref="A62:A64"/>
    <mergeCell ref="B62:B64"/>
    <mergeCell ref="C62:C64"/>
    <mergeCell ref="A53:A55"/>
    <mergeCell ref="B53:B55"/>
    <mergeCell ref="C53:C55"/>
    <mergeCell ref="A56:A58"/>
    <mergeCell ref="B56:B58"/>
    <mergeCell ref="C56:C58"/>
    <mergeCell ref="A47:A49"/>
    <mergeCell ref="B47:B49"/>
    <mergeCell ref="C47:C49"/>
    <mergeCell ref="A50:A52"/>
    <mergeCell ref="B50:B52"/>
    <mergeCell ref="C50:C52"/>
    <mergeCell ref="A41:A43"/>
    <mergeCell ref="B41:B43"/>
    <mergeCell ref="C41:C43"/>
    <mergeCell ref="A44:A46"/>
    <mergeCell ref="B44:B46"/>
    <mergeCell ref="C44:C46"/>
    <mergeCell ref="A35:A37"/>
    <mergeCell ref="B35:B37"/>
    <mergeCell ref="C35:C37"/>
    <mergeCell ref="A38:A40"/>
    <mergeCell ref="B38:B40"/>
    <mergeCell ref="C38:C40"/>
    <mergeCell ref="A29:A31"/>
    <mergeCell ref="B29:B31"/>
    <mergeCell ref="C29:C31"/>
    <mergeCell ref="A32:A34"/>
    <mergeCell ref="B32:B34"/>
    <mergeCell ref="C32:C34"/>
    <mergeCell ref="A23:A25"/>
    <mergeCell ref="B23:B25"/>
    <mergeCell ref="C23:C25"/>
    <mergeCell ref="A26:A28"/>
    <mergeCell ref="B26:B28"/>
    <mergeCell ref="C26:C28"/>
    <mergeCell ref="A17:A19"/>
    <mergeCell ref="B17:B19"/>
    <mergeCell ref="C17:C19"/>
    <mergeCell ref="A20:A22"/>
    <mergeCell ref="B20:B22"/>
    <mergeCell ref="C20:C22"/>
    <mergeCell ref="A11:A13"/>
    <mergeCell ref="B11:B13"/>
    <mergeCell ref="C11:C13"/>
    <mergeCell ref="A14:A16"/>
    <mergeCell ref="B14:B16"/>
    <mergeCell ref="C14:C16"/>
    <mergeCell ref="A5:A7"/>
    <mergeCell ref="B5:B7"/>
    <mergeCell ref="C5:C7"/>
    <mergeCell ref="A8:A10"/>
    <mergeCell ref="B8:B10"/>
    <mergeCell ref="C8:C10"/>
    <mergeCell ref="BM3:BM4"/>
    <mergeCell ref="BN3:BO3"/>
    <mergeCell ref="BP3:BP4"/>
    <mergeCell ref="BQ3:BQ4"/>
    <mergeCell ref="BR3:BT3"/>
    <mergeCell ref="BU3:BU4"/>
    <mergeCell ref="Q3:AB3"/>
    <mergeCell ref="AC3:AN3"/>
    <mergeCell ref="AO3:AY3"/>
    <mergeCell ref="AZ3:AZ4"/>
    <mergeCell ref="BA3:BK3"/>
    <mergeCell ref="BL3:BL4"/>
    <mergeCell ref="P2:BQ2"/>
    <mergeCell ref="BR2:BU2"/>
    <mergeCell ref="F3:G3"/>
    <mergeCell ref="H3:H4"/>
    <mergeCell ref="J3:J4"/>
    <mergeCell ref="K3:K4"/>
    <mergeCell ref="L3:L4"/>
    <mergeCell ref="M3:N3"/>
    <mergeCell ref="O3:O4"/>
    <mergeCell ref="P3:P4"/>
    <mergeCell ref="A2:A4"/>
    <mergeCell ref="B2:B4"/>
    <mergeCell ref="C2:C4"/>
    <mergeCell ref="D2:D4"/>
    <mergeCell ref="E2:L2"/>
    <mergeCell ref="M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2025-05-25T03:28:28Z</dcterms:created>
  <dcterms:modified xsi:type="dcterms:W3CDTF">2025-05-25T03:30:30Z</dcterms:modified>
</cp:coreProperties>
</file>